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Override PartName="/_xmlsignatures/sig6.xml" ContentType="application/vnd.openxmlformats-package.digital-signature-xmlsignature+xml"/>
  <Override PartName="/_xmlsignatures/sig7.xml" ContentType="application/vnd.openxmlformats-package.digital-signature-xmlsignature+xml"/>
  <Override PartName="/_xmlsignatures/sig8.xml" ContentType="application/vnd.openxmlformats-package.digital-signature-xmlsignature+xml"/>
  <Override PartName="/_xmlsignatures/sig9.xml" ContentType="application/vnd.openxmlformats-package.digital-signature-xmlsignature+xml"/>
  <Override PartName="/_xmlsignatures/sig10.xml" ContentType="application/vnd.openxmlformats-package.digital-signature-xmlsignature+xml"/>
  <Override PartName="/_xmlsignatures/sig11.xml" ContentType="application/vnd.openxmlformats-package.digital-signature-xmlsignature+xml"/>
  <Override PartName="/_xmlsignatures/sig12.xml" ContentType="application/vnd.openxmlformats-package.digital-signature-xmlsignature+xml"/>
  <Override PartName="/_xmlsignatures/sig13.xml" ContentType="application/vnd.openxmlformats-package.digital-signature-xmlsignature+xml"/>
  <Override PartName="/_xmlsignatures/sig14.xml" ContentType="application/vnd.openxmlformats-package.digital-signature-xmlsignature+xml"/>
  <Override PartName="/_xmlsignatures/sig15.xml" ContentType="application/vnd.openxmlformats-package.digital-signature-xmlsignature+xml"/>
  <Override PartName="/_xmlsignatures/sig16.xml" ContentType="application/vnd.openxmlformats-package.digital-signature-xmlsignature+xml"/>
  <Override PartName="/_xmlsignatures/sig17.xml" ContentType="application/vnd.openxmlformats-package.digital-signature-xmlsignature+xml"/>
  <Override PartName="/_xmlsignatures/sig18.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C:\Users\sergio.gonzalez\Documents\PARA NATHI URGENTE\"/>
    </mc:Choice>
  </mc:AlternateContent>
  <xr:revisionPtr revIDLastSave="0" documentId="13_ncr:201_{DA995C4B-0F58-4CB3-A8E9-B3AEAAAFF595}" xr6:coauthVersionLast="47" xr6:coauthVersionMax="47" xr10:uidLastSave="{00000000-0000-0000-0000-000000000000}"/>
  <bookViews>
    <workbookView xWindow="-108" yWindow="-108" windowWidth="23256" windowHeight="12456" tabRatio="946" xr2:uid="{00000000-000D-0000-FFFF-FFFF00000000}"/>
  </bookViews>
  <sheets>
    <sheet name="Información General" sheetId="16" r:id="rId1"/>
    <sheet name=" Balance General" sheetId="1" r:id="rId2"/>
    <sheet name=" Estado de Resultados" sheetId="2" r:id="rId3"/>
    <sheet name=" Estado de Flujo de Efectivo" sheetId="14" r:id="rId4"/>
    <sheet name="Variacion PN" sheetId="13" r:id="rId5"/>
    <sheet name="Notas a los EEFF" sheetId="29" r:id="rId6"/>
  </sheets>
  <definedNames>
    <definedName name="_xlnm._FilterDatabase" localSheetId="5" hidden="1">'Notas a los EEFF'!$A$155:$O$215</definedName>
    <definedName name="_xlnm.Print_Area" localSheetId="1">' Balance General'!$B$11:$I$67</definedName>
    <definedName name="_xlnm.Print_Area" localSheetId="3">' Estado de Flujo de Efectivo'!$B$10:$D$40</definedName>
    <definedName name="_xlnm.Print_Area" localSheetId="2">' Estado de Resultados'!$B$10:$E$54</definedName>
    <definedName name="_xlnm.Print_Area" localSheetId="0">'Información General'!$A$1:$P$173</definedName>
    <definedName name="_xlnm.Print_Area" localSheetId="5">'Notas a los EEFF'!$A:$I</definedName>
    <definedName name="_xlnm.Print_Area" localSheetId="4">'Variacion PN'!#REF!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82" i="29" l="1"/>
  <c r="D582" i="29"/>
  <c r="E572" i="29"/>
  <c r="D572" i="29"/>
  <c r="C31" i="14"/>
  <c r="D631" i="29"/>
  <c r="F384" i="29" l="1"/>
  <c r="G383" i="29" l="1"/>
  <c r="E756" i="29"/>
  <c r="E758" i="29" s="1"/>
  <c r="E659" i="29"/>
  <c r="D659" i="29"/>
  <c r="E652" i="29"/>
  <c r="D652" i="29"/>
  <c r="E642" i="29"/>
  <c r="D642" i="29"/>
  <c r="E639" i="29"/>
  <c r="D639" i="29"/>
  <c r="N25" i="13"/>
  <c r="I30" i="1"/>
  <c r="I25" i="1"/>
  <c r="I21" i="1"/>
  <c r="I15" i="1"/>
  <c r="E15" i="1"/>
  <c r="E20" i="1"/>
  <c r="E26" i="1"/>
  <c r="E30" i="1"/>
  <c r="E36" i="1"/>
  <c r="E41" i="1"/>
  <c r="E45" i="1"/>
  <c r="I32" i="1" l="1"/>
  <c r="I34" i="1" s="1"/>
  <c r="E56" i="1"/>
  <c r="E33" i="1"/>
  <c r="E58" i="1" l="1"/>
  <c r="G701" i="29" l="1"/>
  <c r="G94" i="29" l="1"/>
  <c r="G24" i="13"/>
  <c r="H24" i="13"/>
  <c r="I24" i="13"/>
  <c r="J24" i="13"/>
  <c r="E311" i="29" l="1"/>
  <c r="G145" i="29" l="1"/>
  <c r="G229" i="29"/>
  <c r="G215" i="29" l="1"/>
  <c r="G219" i="29" l="1"/>
  <c r="G233" i="29" l="1"/>
  <c r="C39" i="14"/>
  <c r="L16" i="13" l="1"/>
  <c r="K24" i="13"/>
  <c r="L17" i="13"/>
  <c r="L19" i="13"/>
  <c r="F240" i="29" l="1"/>
  <c r="G240" i="29"/>
  <c r="E631" i="29"/>
  <c r="F386" i="29" l="1"/>
  <c r="E367" i="29"/>
  <c r="E366" i="29"/>
  <c r="E364" i="29"/>
  <c r="H364" i="29" s="1"/>
  <c r="E365" i="29"/>
  <c r="G360" i="29"/>
  <c r="F360" i="29"/>
  <c r="E360" i="29"/>
  <c r="E324" i="29"/>
  <c r="G311" i="29" l="1"/>
  <c r="F311" i="29"/>
  <c r="D311" i="29"/>
  <c r="F215" i="29"/>
  <c r="F219" i="29"/>
  <c r="G756" i="29"/>
  <c r="G758" i="29" s="1"/>
  <c r="D438" i="29"/>
  <c r="G385" i="29"/>
  <c r="H367" i="29"/>
  <c r="H366" i="29"/>
  <c r="H365" i="29"/>
  <c r="I364" i="29"/>
  <c r="D369" i="29"/>
  <c r="G148" i="29"/>
  <c r="I94" i="29"/>
  <c r="D36" i="14"/>
  <c r="D31" i="14"/>
  <c r="D17" i="14"/>
  <c r="I38" i="1" l="1"/>
  <c r="D20" i="1"/>
  <c r="D386" i="29"/>
  <c r="E369" i="29"/>
  <c r="G723" i="29"/>
  <c r="I48" i="1" l="1"/>
  <c r="I42" i="1"/>
  <c r="I51" i="1" l="1"/>
  <c r="I58" i="1" s="1"/>
  <c r="G745" i="29"/>
  <c r="G747" i="29" s="1"/>
  <c r="G732" i="29"/>
  <c r="F732" i="29"/>
  <c r="E732" i="29"/>
  <c r="F723" i="29"/>
  <c r="E723" i="29"/>
  <c r="G703" i="29"/>
  <c r="E675" i="29"/>
  <c r="D675" i="29"/>
  <c r="E668" i="29"/>
  <c r="D668" i="29"/>
  <c r="I21" i="2"/>
  <c r="I16" i="2"/>
  <c r="H527" i="29"/>
  <c r="G527" i="29"/>
  <c r="F527" i="29"/>
  <c r="E527" i="29"/>
  <c r="D527" i="29"/>
  <c r="F504" i="29"/>
  <c r="G497" i="29"/>
  <c r="F497" i="29"/>
  <c r="E459" i="29"/>
  <c r="D459" i="29"/>
  <c r="E452" i="29"/>
  <c r="D452" i="29"/>
  <c r="E445" i="29"/>
  <c r="D445" i="29"/>
  <c r="E438" i="29"/>
  <c r="D427" i="29"/>
  <c r="D428" i="29" s="1"/>
  <c r="D395" i="29"/>
  <c r="D394" i="29"/>
  <c r="F377" i="29"/>
  <c r="E377" i="29"/>
  <c r="D377" i="29"/>
  <c r="I370" i="29"/>
  <c r="G369" i="29"/>
  <c r="F369" i="29"/>
  <c r="H368" i="29"/>
  <c r="H369" i="29" s="1"/>
  <c r="I367" i="29"/>
  <c r="I366" i="29"/>
  <c r="I365" i="29"/>
  <c r="H360" i="29"/>
  <c r="I359" i="29"/>
  <c r="I358" i="29"/>
  <c r="I357" i="29"/>
  <c r="I356" i="29"/>
  <c r="I355" i="29"/>
  <c r="F339" i="29"/>
  <c r="D323" i="29"/>
  <c r="D324" i="29" s="1"/>
  <c r="G314" i="29"/>
  <c r="G316" i="29" s="1"/>
  <c r="F314" i="29"/>
  <c r="F316" i="29" s="1"/>
  <c r="E314" i="29"/>
  <c r="E316" i="29" s="1"/>
  <c r="D314" i="29"/>
  <c r="D316" i="29" s="1"/>
  <c r="F229" i="29"/>
  <c r="G108" i="29"/>
  <c r="E108" i="29"/>
  <c r="I83" i="29"/>
  <c r="F24" i="13"/>
  <c r="E24" i="13"/>
  <c r="D24" i="13"/>
  <c r="C24" i="13"/>
  <c r="D22" i="14"/>
  <c r="D24" i="14" s="1"/>
  <c r="D38" i="14" s="1"/>
  <c r="D40" i="14" s="1"/>
  <c r="E43" i="2"/>
  <c r="E40" i="2"/>
  <c r="E36" i="2"/>
  <c r="E26" i="2"/>
  <c r="E23" i="2"/>
  <c r="E19" i="2"/>
  <c r="E12" i="2"/>
  <c r="L63" i="1"/>
  <c r="L62" i="1"/>
  <c r="L61" i="1"/>
  <c r="C48" i="1"/>
  <c r="M159" i="16"/>
  <c r="L159" i="16"/>
  <c r="K159" i="16"/>
  <c r="I159" i="16"/>
  <c r="M113" i="16"/>
  <c r="L113" i="16"/>
  <c r="K113" i="16"/>
  <c r="I113" i="16"/>
  <c r="L24" i="13"/>
  <c r="M24" i="13" l="1"/>
  <c r="D431" i="29"/>
  <c r="G150" i="29"/>
  <c r="G377" i="29"/>
  <c r="I25" i="2"/>
  <c r="I360" i="29"/>
  <c r="E504" i="29"/>
  <c r="I17" i="2"/>
  <c r="I41" i="2"/>
  <c r="I34" i="2"/>
  <c r="I368" i="29"/>
  <c r="I369" i="29" s="1"/>
  <c r="I36" i="2"/>
  <c r="F233" i="29"/>
  <c r="E386" i="29"/>
  <c r="I44" i="2"/>
  <c r="G384" i="29"/>
  <c r="H48" i="1"/>
  <c r="H38" i="1"/>
  <c r="E22" i="2"/>
  <c r="E35" i="2" s="1"/>
  <c r="K61" i="1"/>
  <c r="F145" i="29"/>
  <c r="E744" i="29"/>
  <c r="F108" i="29"/>
  <c r="D396" i="29"/>
  <c r="G386" i="29" l="1"/>
  <c r="E701" i="29"/>
  <c r="E703" i="29" s="1"/>
  <c r="D430" i="29"/>
  <c r="F701" i="29"/>
  <c r="F703" i="29" s="1"/>
  <c r="E339" i="29"/>
  <c r="E745" i="29"/>
  <c r="E747" i="29" s="1"/>
  <c r="F755" i="29"/>
  <c r="F745" i="29"/>
  <c r="F754" i="29"/>
  <c r="E52" i="2"/>
  <c r="E54" i="2" s="1"/>
  <c r="I54" i="2" s="1"/>
  <c r="E332" i="29"/>
  <c r="F148" i="29"/>
  <c r="E145" i="29"/>
  <c r="E148" i="29" s="1"/>
  <c r="E150" i="29" s="1"/>
  <c r="E94" i="29"/>
  <c r="H42" i="1"/>
  <c r="K62" i="1"/>
  <c r="H51" i="1" l="1"/>
  <c r="L36" i="1"/>
  <c r="F150" i="29"/>
  <c r="H81" i="29"/>
  <c r="H82" i="29" s="1"/>
  <c r="F756" i="29"/>
  <c r="C36" i="14"/>
  <c r="F747" i="29"/>
  <c r="K47" i="1" l="1"/>
  <c r="D30" i="1"/>
  <c r="K18" i="1"/>
  <c r="F758" i="29"/>
  <c r="H30" i="1"/>
  <c r="E323" i="29"/>
  <c r="D51" i="1"/>
  <c r="D46" i="2"/>
  <c r="D43" i="2" l="1"/>
  <c r="H18" i="2"/>
  <c r="D26" i="1"/>
  <c r="K16" i="1"/>
  <c r="D40" i="2"/>
  <c r="H17" i="2"/>
  <c r="D36" i="1"/>
  <c r="H44" i="2"/>
  <c r="D12" i="2"/>
  <c r="K63" i="1"/>
  <c r="H41" i="2"/>
  <c r="H15" i="1"/>
  <c r="H25" i="1"/>
  <c r="H21" i="1"/>
  <c r="H21" i="2"/>
  <c r="D19" i="2"/>
  <c r="D41" i="1"/>
  <c r="D36" i="2"/>
  <c r="H16" i="2"/>
  <c r="D45" i="1"/>
  <c r="D26" i="2"/>
  <c r="D23" i="2"/>
  <c r="H34" i="2"/>
  <c r="H25" i="2"/>
  <c r="D15" i="1"/>
  <c r="K46" i="1"/>
  <c r="C17" i="14"/>
  <c r="C22" i="14" s="1"/>
  <c r="C24" i="14" s="1"/>
  <c r="C41" i="14" l="1"/>
  <c r="D33" i="1"/>
  <c r="L21" i="1"/>
  <c r="K41" i="1"/>
  <c r="H32" i="1"/>
  <c r="D56" i="1"/>
  <c r="D22" i="2"/>
  <c r="D35" i="2" s="1"/>
  <c r="D52" i="2" s="1"/>
  <c r="D54" i="2" s="1"/>
  <c r="F81" i="29"/>
  <c r="H34" i="1" l="1"/>
  <c r="D58" i="1"/>
  <c r="C38" i="14"/>
  <c r="C40" i="14" s="1"/>
  <c r="D56" i="2"/>
  <c r="H54" i="2"/>
  <c r="E83" i="29"/>
  <c r="F82" i="29"/>
  <c r="G82" i="29" s="1"/>
  <c r="G81" i="29"/>
  <c r="G83" i="29" l="1"/>
  <c r="H58" i="1"/>
  <c r="H67" i="1"/>
  <c r="H68" i="1" s="1"/>
  <c r="D93" i="1"/>
  <c r="D99" i="1" s="1"/>
  <c r="D67" i="1"/>
  <c r="D68" i="1" s="1"/>
</calcChain>
</file>

<file path=xl/sharedStrings.xml><?xml version="1.0" encoding="utf-8"?>
<sst xmlns="http://schemas.openxmlformats.org/spreadsheetml/2006/main" count="1597" uniqueCount="866">
  <si>
    <t>ACTIVO</t>
  </si>
  <si>
    <t>ACTIVO CORRIENTE</t>
  </si>
  <si>
    <t>TOTAL ACTIVO CORRIENTE</t>
  </si>
  <si>
    <t>ACTIVO NO CORRIENTE</t>
  </si>
  <si>
    <t>TOTAL ACTIVO NO CORRIENTE</t>
  </si>
  <si>
    <t>PASIVO</t>
  </si>
  <si>
    <t>PATRIMONIO NETO</t>
  </si>
  <si>
    <t>GASTOS OPERATIVOS</t>
  </si>
  <si>
    <t>RESULTADO OPERATIVO BRUTO</t>
  </si>
  <si>
    <t>Publicidad</t>
  </si>
  <si>
    <t>Mantenimiento</t>
  </si>
  <si>
    <t>Alquileres</t>
  </si>
  <si>
    <t>Gastos Generales</t>
  </si>
  <si>
    <t xml:space="preserve">Seguros </t>
  </si>
  <si>
    <t>Multas</t>
  </si>
  <si>
    <t>Impuestos, Tasas y Contribuciones</t>
  </si>
  <si>
    <t>RESULTADO OPERATIVO NETO</t>
  </si>
  <si>
    <t>OTROS INGRESOS Y EGRESOS</t>
  </si>
  <si>
    <t>RESULTADOS FINANCIEROS</t>
  </si>
  <si>
    <t>Generados por activos</t>
  </si>
  <si>
    <t>Diferencias de Cambio</t>
  </si>
  <si>
    <t>Generados por pasivos</t>
  </si>
  <si>
    <t>RESULTADO EXTRAORDINARIO</t>
  </si>
  <si>
    <t>AJUSTE DE RESULTADO DE EJERCICIOS ANTERIORES</t>
  </si>
  <si>
    <t>Ingresos</t>
  </si>
  <si>
    <t>Egresos</t>
  </si>
  <si>
    <t>UTILIDAD</t>
  </si>
  <si>
    <t>IMPUESTO A LA RENTA</t>
  </si>
  <si>
    <t>RESULTADO DEL EJERCICIO</t>
  </si>
  <si>
    <t>Flujo de Efectivo por las Actividades Operativas</t>
  </si>
  <si>
    <t>Ingreso en efectivo por comisiones y otros</t>
  </si>
  <si>
    <t>Efectivo pagado a empleados</t>
  </si>
  <si>
    <t>Efectivo generado (usado por las actividades)</t>
  </si>
  <si>
    <t>Total de efectivo de las actividades operativas antes de cambios en los activos de operaciones</t>
  </si>
  <si>
    <t>(Aumento) disminución en los activos de operación</t>
  </si>
  <si>
    <t>Fondos colocados a corto plazo</t>
  </si>
  <si>
    <t>Aumento (disminución) en pasivos operativos</t>
  </si>
  <si>
    <t>Pago a Proveedores</t>
  </si>
  <si>
    <t>Efectivo neto de actividades de operación antes de impuestos</t>
  </si>
  <si>
    <t>Impuesto a la Renta</t>
  </si>
  <si>
    <t>Efectivo neto de actividades de operación</t>
  </si>
  <si>
    <t>Inversiones en otras empresas</t>
  </si>
  <si>
    <t>Inversiones temporarias</t>
  </si>
  <si>
    <t>Efectivo neto por (o usado) en actividades de inversión</t>
  </si>
  <si>
    <t>Flujo de Efectivo por las Actividades de Financiamiento</t>
  </si>
  <si>
    <t>Flujo de Efectivo por las Actividades de Inversión</t>
  </si>
  <si>
    <t>Proveniente de préstamos y otras deudas</t>
  </si>
  <si>
    <t>Intereses pagados</t>
  </si>
  <si>
    <t>Efectivo neto en actividades de financiamiento</t>
  </si>
  <si>
    <t>Efectivo y su equivalente al comienzo del período</t>
  </si>
  <si>
    <t>Efectivo y su equivalente al cierre del período</t>
  </si>
  <si>
    <t>MOVIMIENTOS</t>
  </si>
  <si>
    <t>CAPITAL</t>
  </si>
  <si>
    <t>A INTEGRAR</t>
  </si>
  <si>
    <t>INTEGRADO</t>
  </si>
  <si>
    <t>RESERVAS</t>
  </si>
  <si>
    <t>LEGAL</t>
  </si>
  <si>
    <t>FACULTATIVA</t>
  </si>
  <si>
    <t>DEL EJERCICIO</t>
  </si>
  <si>
    <t>TOTAL ACTIVO</t>
  </si>
  <si>
    <t>Ingresos Varios</t>
  </si>
  <si>
    <t>TOTAL</t>
  </si>
  <si>
    <t>Ganancia en Operación Bursátil</t>
  </si>
  <si>
    <t>Venta de Servicios Bursátiles</t>
  </si>
  <si>
    <t>Ganancia en Operación Extrabursátil</t>
  </si>
  <si>
    <t>TOTALES</t>
  </si>
  <si>
    <t>Otros Ingresos Operativos</t>
  </si>
  <si>
    <t>Aranceles Pagados a la CNV</t>
  </si>
  <si>
    <t>Comisiones pagadas</t>
  </si>
  <si>
    <t>Gastos no Deducibles</t>
  </si>
  <si>
    <t>Honorarios Profesionales</t>
  </si>
  <si>
    <t>Gastos de Asamblea</t>
  </si>
  <si>
    <t>Aguinaldo</t>
  </si>
  <si>
    <t>Combustibles y Lubricantes</t>
  </si>
  <si>
    <t>Gratificaciones Ley 285</t>
  </si>
  <si>
    <t>Gastos Bancarios</t>
  </si>
  <si>
    <t>Intereses por Sobregiro</t>
  </si>
  <si>
    <t>Sueldos</t>
  </si>
  <si>
    <t>Aporte Patronal</t>
  </si>
  <si>
    <t>CONCEPTO</t>
  </si>
  <si>
    <t>Otros Ingresos</t>
  </si>
  <si>
    <t>Otros Egresos</t>
  </si>
  <si>
    <t>Teléfonos y Comunicaciones</t>
  </si>
  <si>
    <t>Gastos de Escribanía</t>
  </si>
  <si>
    <t>Gastos y Útiles de Informática</t>
  </si>
  <si>
    <t>Energía Eléctrica</t>
  </si>
  <si>
    <t>Papelería y Útiles</t>
  </si>
  <si>
    <t>Capacitación personal</t>
  </si>
  <si>
    <t>Fondo de Garantía</t>
  </si>
  <si>
    <t>Canon SEPRELAD</t>
  </si>
  <si>
    <t>Tipo de cambio comprador</t>
  </si>
  <si>
    <t xml:space="preserve">Tipo de cambio vendedor       </t>
  </si>
  <si>
    <t>DETALLE</t>
  </si>
  <si>
    <t>MONEDA EXTRANJERA MONTO</t>
  </si>
  <si>
    <t>ACTIVOS CORRIENTES</t>
  </si>
  <si>
    <t>BANCOS</t>
  </si>
  <si>
    <t>U$D</t>
  </si>
  <si>
    <t>Banco Sudameris</t>
  </si>
  <si>
    <t>CREDITOS</t>
  </si>
  <si>
    <t>Clientes Moneda Extranjera</t>
  </si>
  <si>
    <t>INVERSIONES TEMPORARIAS</t>
  </si>
  <si>
    <t>OBLIGACIONES COMERCIALES</t>
  </si>
  <si>
    <t>Proveedores Moneda Extranjera</t>
  </si>
  <si>
    <t>TIPO DE MONEDA</t>
  </si>
  <si>
    <t>MONTO USD</t>
  </si>
  <si>
    <t>DISPONIBILIDADES</t>
  </si>
  <si>
    <t>Banco Continental 53456309</t>
  </si>
  <si>
    <t>Banco Continental 76696402</t>
  </si>
  <si>
    <t>Banco Nacional de Fomento</t>
  </si>
  <si>
    <t>Banco Continental 17608406</t>
  </si>
  <si>
    <t>TOTAL DISPONIBILIDADES</t>
  </si>
  <si>
    <t>INFORMACIÓN SOBRE EL DOCUMENTO Y EMISOR</t>
  </si>
  <si>
    <t>VALOR NOMINAL UNITARIO</t>
  </si>
  <si>
    <t>RESULTADO</t>
  </si>
  <si>
    <t>EMISOR</t>
  </si>
  <si>
    <t>USD</t>
  </si>
  <si>
    <t>INVERSIONES PERMANENTES</t>
  </si>
  <si>
    <t>ACCIONES</t>
  </si>
  <si>
    <t>CUENTAS</t>
  </si>
  <si>
    <t>VALOR DE COSTO</t>
  </si>
  <si>
    <t>VALOR CONTABLE</t>
  </si>
  <si>
    <t>ACCION DE LA BOLSA DE VALORES</t>
  </si>
  <si>
    <t>CANTIDAD</t>
  </si>
  <si>
    <t>VALOR NOMINAL</t>
  </si>
  <si>
    <t>1 (una)</t>
  </si>
  <si>
    <t>DEUDORES POR INTERMEDIACION</t>
  </si>
  <si>
    <t xml:space="preserve">CONCEPTO </t>
  </si>
  <si>
    <t>DEUDORES VARIOS</t>
  </si>
  <si>
    <t>Equipo de Informatica</t>
  </si>
  <si>
    <t>Mejora en Propiedad de Terceros</t>
  </si>
  <si>
    <t>Rodados</t>
  </si>
  <si>
    <t>DEPRECIACIONES</t>
  </si>
  <si>
    <t>SALDO</t>
  </si>
  <si>
    <t>AUMENTOS</t>
  </si>
  <si>
    <t>AMORTIZACIONES</t>
  </si>
  <si>
    <t>NETO FINAL</t>
  </si>
  <si>
    <t>Impuesto al Valor Agregado</t>
  </si>
  <si>
    <t>Seguros a Vencer</t>
  </si>
  <si>
    <t>INSTITUCIÓN</t>
  </si>
  <si>
    <t>NOMBRE</t>
  </si>
  <si>
    <t>RELACION</t>
  </si>
  <si>
    <t>TIPO DE OPERACIÓN</t>
  </si>
  <si>
    <t>ANTIGÜEDAD DE LA DEUDA</t>
  </si>
  <si>
    <t>VENCIMIENTO</t>
  </si>
  <si>
    <t>PLAZO DE VENCIMIENTO DEL CONTRATO</t>
  </si>
  <si>
    <t>Operaciones a Liquidar</t>
  </si>
  <si>
    <t xml:space="preserve">NOMBRE </t>
  </si>
  <si>
    <t>SALDOS</t>
  </si>
  <si>
    <t>PERSONA O EMPRESA RELACIONADA</t>
  </si>
  <si>
    <t>TOTAL DE INGRESOS</t>
  </si>
  <si>
    <t>DISMINUCIÓN</t>
  </si>
  <si>
    <t>Capital Integrado</t>
  </si>
  <si>
    <t>Reserva Legal</t>
  </si>
  <si>
    <t>Reserva Facultativa</t>
  </si>
  <si>
    <t>Resultados Acumulados</t>
  </si>
  <si>
    <t>Resultados del Ejercicio</t>
  </si>
  <si>
    <t>DISMINUCION</t>
  </si>
  <si>
    <t>- DEDUCIDAS DEL ACTIVO</t>
  </si>
  <si>
    <t>- INCLUIDAS EN EL PASIVO</t>
  </si>
  <si>
    <t>Garantías</t>
  </si>
  <si>
    <t>Monto Asegurado</t>
  </si>
  <si>
    <t>Forma de Constitución</t>
  </si>
  <si>
    <t>No existen hechos posteriores al cierre del ejercicio que impliquen alteraciones significativas a la estructura patrimonial y resultado del ejercicio.</t>
  </si>
  <si>
    <t>No Aplicable</t>
  </si>
  <si>
    <t xml:space="preserve"> PASIVO CORRIENTE</t>
  </si>
  <si>
    <t xml:space="preserve"> Impuesto a la Renta a Pagar</t>
  </si>
  <si>
    <t xml:space="preserve"> TOTAL PASIVO CORRIENTE</t>
  </si>
  <si>
    <t xml:space="preserve"> TOTAL PASIVO</t>
  </si>
  <si>
    <t xml:space="preserve"> TOTAL PATRIMONIO NETO</t>
  </si>
  <si>
    <t>RESULTADOS</t>
  </si>
  <si>
    <t>ACUMULADOS</t>
  </si>
  <si>
    <t>Dieta de Directorio</t>
  </si>
  <si>
    <t>Anticipo Impuesto a la Renta</t>
  </si>
  <si>
    <t xml:space="preserve"> Aportes y Retenciones a Pagar</t>
  </si>
  <si>
    <t>TOTAL DE EGRESOS</t>
  </si>
  <si>
    <t>Total del Periodo Actual</t>
  </si>
  <si>
    <t>Total del Periodo Anterior</t>
  </si>
  <si>
    <t>SUSCRIPTO</t>
  </si>
  <si>
    <t>Vigencia</t>
  </si>
  <si>
    <t>Diferencia de Cambio</t>
  </si>
  <si>
    <t>Retencion Impuesto al Valor Agregado</t>
  </si>
  <si>
    <t>Maquinas y Equipos de oficina</t>
  </si>
  <si>
    <t>Refrigerio</t>
  </si>
  <si>
    <t>Auditoria Externa</t>
  </si>
  <si>
    <t>Banco Continental 34068203</t>
  </si>
  <si>
    <t>Banco Continental 71629001</t>
  </si>
  <si>
    <t>₲</t>
  </si>
  <si>
    <t>Sub Total Cuentas Propias</t>
  </si>
  <si>
    <t>Fondo Fijo</t>
  </si>
  <si>
    <t>Total Bancos</t>
  </si>
  <si>
    <t>Citibank 5198720013</t>
  </si>
  <si>
    <t>PASIVOS EN MONEDA EXTRANJERA</t>
  </si>
  <si>
    <t>DOCUMENTOS Y CUENTAS POR COBRAR</t>
  </si>
  <si>
    <t>N/A</t>
  </si>
  <si>
    <t>Anticipo a Proveedores</t>
  </si>
  <si>
    <t>Proveedores Moneda Nacional</t>
  </si>
  <si>
    <t>RELACIÓN</t>
  </si>
  <si>
    <t>CORTO PLAZO ₲</t>
  </si>
  <si>
    <t>LARGO PLAZO ₲</t>
  </si>
  <si>
    <t>Prima de Acciones</t>
  </si>
  <si>
    <t>SALDO AL</t>
  </si>
  <si>
    <t>Servicio de Limpieza</t>
  </si>
  <si>
    <t>Gastos de Representación</t>
  </si>
  <si>
    <t>Seguro Medico del Personal</t>
  </si>
  <si>
    <t>Pérdida en Operaciones</t>
  </si>
  <si>
    <t>Remuneración Personal Superior</t>
  </si>
  <si>
    <t xml:space="preserve">Otras Gratificaciones </t>
  </si>
  <si>
    <t>Pre Aviso</t>
  </si>
  <si>
    <t>Indemnizaciones</t>
  </si>
  <si>
    <t>CRÉDITOS</t>
  </si>
  <si>
    <t>BIENES DE USO</t>
  </si>
  <si>
    <t>OTROS ACTIVOS</t>
  </si>
  <si>
    <t>Acreedores Varios</t>
  </si>
  <si>
    <t>GASTOS DE ADMINISTRACIÓN</t>
  </si>
  <si>
    <t>GASTOS DE COMERCIALIZACIÓN</t>
  </si>
  <si>
    <t>Previsión, Amortización y Depreciaciones</t>
  </si>
  <si>
    <t>Comisiones por Operaciones Fuera de Rueda</t>
  </si>
  <si>
    <t>Comisiones por Operaciones en Rueda</t>
  </si>
  <si>
    <t>Comisiones por Contratos de Colocación Primaria</t>
  </si>
  <si>
    <t>Aranceles por Negociación Bolsa de Valores</t>
  </si>
  <si>
    <t xml:space="preserve">PRIMA </t>
  </si>
  <si>
    <t>R. ACCIONES</t>
  </si>
  <si>
    <t>REVALÚO</t>
  </si>
  <si>
    <t>TOTAL PASIVO</t>
  </si>
  <si>
    <t>VALORES DE ORIGEN</t>
  </si>
  <si>
    <t>CORTO PLAZO      ₲</t>
  </si>
  <si>
    <t>LARGO PLAZO      ₲</t>
  </si>
  <si>
    <t>ACTIVOS INTANGIBLES Y CARGOS DIFERIDOS</t>
  </si>
  <si>
    <t>Citibank 5198720021</t>
  </si>
  <si>
    <t>Banco RIO</t>
  </si>
  <si>
    <t>Bancop</t>
  </si>
  <si>
    <t>Citibank Paraguay</t>
  </si>
  <si>
    <t>Bancop 410057495</t>
  </si>
  <si>
    <t>Banco Familiar 1889576</t>
  </si>
  <si>
    <t>Banco Continental 769245</t>
  </si>
  <si>
    <t>Bancop 410063533</t>
  </si>
  <si>
    <t>Banco Continental 256426</t>
  </si>
  <si>
    <t>Descuentos obtenidos</t>
  </si>
  <si>
    <t>Banco RIO 01-00187460-08</t>
  </si>
  <si>
    <t>No Registra</t>
  </si>
  <si>
    <t>Reserva de Revalúo</t>
  </si>
  <si>
    <t>No cuenta con partidas que exponer en este ítem.</t>
  </si>
  <si>
    <t>Licencias Informáticas</t>
  </si>
  <si>
    <t>Total al 31/12/2020</t>
  </si>
  <si>
    <t>FIC S.A. de Finanzas</t>
  </si>
  <si>
    <t>Banco Continental 19008407</t>
  </si>
  <si>
    <t>Banco ITAU 700812608</t>
  </si>
  <si>
    <t>Banco RIO 844460-2</t>
  </si>
  <si>
    <t>Anticipo a Rendir</t>
  </si>
  <si>
    <t>Inversiones en Otras Empresas</t>
  </si>
  <si>
    <t xml:space="preserve"> DOCUMENTOS Y CUENTAS POR PAGAR</t>
  </si>
  <si>
    <t xml:space="preserve"> OTROS PASIVOS</t>
  </si>
  <si>
    <t xml:space="preserve"> PROVISIONES</t>
  </si>
  <si>
    <t xml:space="preserve"> Operaciones en Reporto</t>
  </si>
  <si>
    <t xml:space="preserve"> Impuesto a Valor Agregado a Pagar</t>
  </si>
  <si>
    <t>Expensas</t>
  </si>
  <si>
    <t>Suscripciones</t>
  </si>
  <si>
    <t>Obsequios Empresariales</t>
  </si>
  <si>
    <t>Movimientos subsecuentes</t>
  </si>
  <si>
    <t>Resultado del Ejercicio</t>
  </si>
  <si>
    <t>Distribución de dividendos</t>
  </si>
  <si>
    <t xml:space="preserve"> </t>
  </si>
  <si>
    <t>www.avalon.com.py</t>
  </si>
  <si>
    <t>info@avalon.com.py</t>
  </si>
  <si>
    <t>AVALON CASA DE BOLSA S.A.</t>
  </si>
  <si>
    <t>VOIRONS S.A.</t>
  </si>
  <si>
    <t>ITACUA BIENES Y RAICES S.A.</t>
  </si>
  <si>
    <t>ACCIONISTA</t>
  </si>
  <si>
    <t>Reporto por Cobrar</t>
  </si>
  <si>
    <t xml:space="preserve">    </t>
  </si>
  <si>
    <t>Banco Rio 08-839941-08</t>
  </si>
  <si>
    <t>Banco Rio 08-142640-07</t>
  </si>
  <si>
    <t>Servicios Pagados Por Adelantado</t>
  </si>
  <si>
    <t>Aranceles Bvpasa A Devengar</t>
  </si>
  <si>
    <t>PERIODO ACTUAL ₲</t>
  </si>
  <si>
    <t>CORRIENTE ₲</t>
  </si>
  <si>
    <t>NO CORRIENTE  ₲</t>
  </si>
  <si>
    <t>PERIODO ANTERIOR ₲</t>
  </si>
  <si>
    <t>Pérdidas por valuación de Pasivos monetarios en moneda Extranjera</t>
  </si>
  <si>
    <t>Ganancias por valuación de Activos monetario en moneda extranjera</t>
  </si>
  <si>
    <t>TOTAL CAJA</t>
  </si>
  <si>
    <t>NOTA</t>
  </si>
  <si>
    <t>Licencias y Marcas</t>
  </si>
  <si>
    <t>Depreciación Acumulada</t>
  </si>
  <si>
    <t>Bienes de Uso</t>
  </si>
  <si>
    <t>Otros Activos Corrientes</t>
  </si>
  <si>
    <t>Deudores por Intermediación</t>
  </si>
  <si>
    <t>INVERSIONES TEMPORALES</t>
  </si>
  <si>
    <t>Ingresos Extraordinarios</t>
  </si>
  <si>
    <t>Intereses Pagados</t>
  </si>
  <si>
    <t>Intereses Cobrados</t>
  </si>
  <si>
    <t xml:space="preserve"> Otros Egresos</t>
  </si>
  <si>
    <t xml:space="preserve"> Otros Ingresos</t>
  </si>
  <si>
    <t>Otros Gastos de Administración</t>
  </si>
  <si>
    <t>Otros Gastos de Comercialización</t>
  </si>
  <si>
    <t>Otros Gastos Operativos</t>
  </si>
  <si>
    <t>- Ingresos por Operaciones y Servicios</t>
  </si>
  <si>
    <t>- Ingresos por Intereses y Dividendos de Cartera Propia</t>
  </si>
  <si>
    <t xml:space="preserve">(Expresado en Guaraníes)       </t>
  </si>
  <si>
    <t>Banco Sudameris 2896017</t>
  </si>
  <si>
    <t>Banco Atlas Gs.</t>
  </si>
  <si>
    <t>Banco ITAU 750800413</t>
  </si>
  <si>
    <t>Banco RIO 082678760008</t>
  </si>
  <si>
    <t>Banco Atlas USD</t>
  </si>
  <si>
    <t>Banco Atlas</t>
  </si>
  <si>
    <t>Cuentas Clientes</t>
  </si>
  <si>
    <t>Sub Total Cuentas Clientes</t>
  </si>
  <si>
    <t>Aporte para futura emisión de Acciones</t>
  </si>
  <si>
    <t>- Ingresos por operaciones y servicios a personas relacionadas.</t>
  </si>
  <si>
    <t xml:space="preserve"> Acreedores por Intermediación</t>
  </si>
  <si>
    <t xml:space="preserve"> Acreedores Varios</t>
  </si>
  <si>
    <t xml:space="preserve"> Sobregiro en Cuenta Corriente</t>
  </si>
  <si>
    <t xml:space="preserve"> Otros Pasivos Corrientes</t>
  </si>
  <si>
    <t xml:space="preserve"> PATRIMONIO NETO</t>
  </si>
  <si>
    <t>Aporte para futura emisión de acciones</t>
  </si>
  <si>
    <t>Obsequios empresariales en existencia</t>
  </si>
  <si>
    <t>Director</t>
  </si>
  <si>
    <t>Total al 31/12/2021</t>
  </si>
  <si>
    <t>OBLIGACIONES FINANCIERAS</t>
  </si>
  <si>
    <t>Banco Continental</t>
  </si>
  <si>
    <t>Finlatina Gs.</t>
  </si>
  <si>
    <t>Gratificación Especial a Distribuir</t>
  </si>
  <si>
    <t>IVA Gasto Deducible</t>
  </si>
  <si>
    <t>N°</t>
  </si>
  <si>
    <t>I</t>
  </si>
  <si>
    <t>Ordinaria</t>
  </si>
  <si>
    <t>II</t>
  </si>
  <si>
    <t>III</t>
  </si>
  <si>
    <t>IV</t>
  </si>
  <si>
    <t>V</t>
  </si>
  <si>
    <t>VI</t>
  </si>
  <si>
    <t>VII</t>
  </si>
  <si>
    <t>VIII</t>
  </si>
  <si>
    <t>IX</t>
  </si>
  <si>
    <t>X</t>
  </si>
  <si>
    <t>XI</t>
  </si>
  <si>
    <t>XII</t>
  </si>
  <si>
    <t>XIV</t>
  </si>
  <si>
    <t>XV</t>
  </si>
  <si>
    <t>XVI</t>
  </si>
  <si>
    <t>XVII</t>
  </si>
  <si>
    <t>XVIII</t>
  </si>
  <si>
    <t>XIX</t>
  </si>
  <si>
    <t>XX</t>
  </si>
  <si>
    <t>XXI</t>
  </si>
  <si>
    <t>XIII</t>
  </si>
  <si>
    <t>XXII</t>
  </si>
  <si>
    <t>XXIII</t>
  </si>
  <si>
    <t>XXIV</t>
  </si>
  <si>
    <t>XXV</t>
  </si>
  <si>
    <t>XXVI</t>
  </si>
  <si>
    <t>XXVII</t>
  </si>
  <si>
    <t>XXVIII</t>
  </si>
  <si>
    <t>XXIX</t>
  </si>
  <si>
    <t>XXX</t>
  </si>
  <si>
    <t xml:space="preserve">         </t>
  </si>
  <si>
    <t xml:space="preserve">3.      </t>
  </si>
  <si>
    <t>ADMINISTRACIÓN</t>
  </si>
  <si>
    <t xml:space="preserve">5.      </t>
  </si>
  <si>
    <t>AUDITOR EXTERNO INDEPENDIENTE</t>
  </si>
  <si>
    <t xml:space="preserve">6.      </t>
  </si>
  <si>
    <t>BENEFICIARIOS</t>
  </si>
  <si>
    <t>PERSONAS VINCULADAS</t>
  </si>
  <si>
    <t>Presidente</t>
  </si>
  <si>
    <t>Vicepresidente</t>
  </si>
  <si>
    <t>Gustavo Lorenzo Segovia Vera</t>
  </si>
  <si>
    <t>Sofia Espinola Harms</t>
  </si>
  <si>
    <t>Silvia Nathalia Ochoa Araya</t>
  </si>
  <si>
    <t>Lidia Liz Paola Coronel Carmona</t>
  </si>
  <si>
    <t>René Yuri Ruíz Díaz</t>
  </si>
  <si>
    <t xml:space="preserve">René Yuri Ruíz Díaz </t>
  </si>
  <si>
    <t>Síndico</t>
  </si>
  <si>
    <t>Gerente Financiero</t>
  </si>
  <si>
    <t>Gerente de Operaciones</t>
  </si>
  <si>
    <t>Gerente de Tecnología</t>
  </si>
  <si>
    <t>Sociedad Controlante</t>
  </si>
  <si>
    <t>Domicilio</t>
  </si>
  <si>
    <t>Actividad Principal</t>
  </si>
  <si>
    <t>Participación en capital de la Casa de Bolsa</t>
  </si>
  <si>
    <t>Porcentaje de votos en la Casa de Bolsa</t>
  </si>
  <si>
    <t>Nombre o Razón Social</t>
  </si>
  <si>
    <t>Registro CNV</t>
  </si>
  <si>
    <t>Código Bolsa</t>
  </si>
  <si>
    <t>Dirección oficina principal</t>
  </si>
  <si>
    <t>E-mail</t>
  </si>
  <si>
    <t>Sitio página Web</t>
  </si>
  <si>
    <t>Domicilio Legal</t>
  </si>
  <si>
    <t>Escritura N° 400</t>
  </si>
  <si>
    <t>Inscripción en el Registro Público</t>
  </si>
  <si>
    <t>Reforma de Estatuto</t>
  </si>
  <si>
    <t>Escritura N° 660</t>
  </si>
  <si>
    <t>Escritura N° 208</t>
  </si>
  <si>
    <t>Escritura N° 173</t>
  </si>
  <si>
    <t>Resolución N° 1145/08</t>
  </si>
  <si>
    <t>Pitiantuta esq. España -  Piso 1</t>
  </si>
  <si>
    <t>Modificación de denominación social - Aumento de capital</t>
  </si>
  <si>
    <t>1.     </t>
  </si>
  <si>
    <t>IDENTIFICACIÓN</t>
  </si>
  <si>
    <t xml:space="preserve">2.      </t>
  </si>
  <si>
    <t>ANTECEDENTES DE CONSTITUCIÓN DE LA SOCIEDAD</t>
  </si>
  <si>
    <t xml:space="preserve">4.      </t>
  </si>
  <si>
    <t>CAPITAL Y PROPIEDAD</t>
  </si>
  <si>
    <t xml:space="preserve">         CUADRO DEL CAPITAL INTEGRADO</t>
  </si>
  <si>
    <t xml:space="preserve">         CUADRO DEL CAPITAL SUSCRIPTO</t>
  </si>
  <si>
    <t>Sociedad Controlada</t>
  </si>
  <si>
    <t>Administración de Fondos</t>
  </si>
  <si>
    <t xml:space="preserve">Auditor Externo Independiente designado </t>
  </si>
  <si>
    <t>Número de Inscripción en el Registro de la CNV</t>
  </si>
  <si>
    <t>Carlos Raúl Espinola Almada</t>
  </si>
  <si>
    <t>Miriam Cristina Harms</t>
  </si>
  <si>
    <t>Matías Espinola Harms</t>
  </si>
  <si>
    <t>Hugo Daniel Rodriguez Ayala</t>
  </si>
  <si>
    <t>INFORMACIÓN GENERAL DE LA ENTIDAD</t>
  </si>
  <si>
    <t>Caja</t>
  </si>
  <si>
    <t>Bancos</t>
  </si>
  <si>
    <t>INGRESOS OPERATIVOS</t>
  </si>
  <si>
    <t xml:space="preserve">1.	 </t>
  </si>
  <si>
    <t xml:space="preserve">2.    </t>
  </si>
  <si>
    <t>INFORMACION BASICA DE LA EMPRESA</t>
  </si>
  <si>
    <t>Naturaleza Jurídica de las Actividades de la Sociedad:</t>
  </si>
  <si>
    <t xml:space="preserve">2.1	</t>
  </si>
  <si>
    <t xml:space="preserve">2.2.	</t>
  </si>
  <si>
    <t>Participación en Otras Empresas:</t>
  </si>
  <si>
    <t xml:space="preserve">3.1.	</t>
  </si>
  <si>
    <t xml:space="preserve">3.	 </t>
  </si>
  <si>
    <t>PRINCIPALES POLITICAS Y PRACTICAS CONTABLES APLICADAS</t>
  </si>
  <si>
    <t xml:space="preserve">3.2.	</t>
  </si>
  <si>
    <t>Criterio de Valuación:</t>
  </si>
  <si>
    <t xml:space="preserve">3.3. </t>
  </si>
  <si>
    <t>Política de Constitución de Previsiones:</t>
  </si>
  <si>
    <t xml:space="preserve">3.4.  </t>
  </si>
  <si>
    <t>Política de Depreciación:</t>
  </si>
  <si>
    <t xml:space="preserve">3.5 </t>
  </si>
  <si>
    <t xml:space="preserve">3.6 </t>
  </si>
  <si>
    <t xml:space="preserve">Flujo de Efectivo  </t>
  </si>
  <si>
    <t xml:space="preserve">3.7 </t>
  </si>
  <si>
    <t>Normas aplicadas para la Consolidación de los Estados Financieros</t>
  </si>
  <si>
    <t xml:space="preserve">3.8  </t>
  </si>
  <si>
    <t>Gastos de Constitución y Organización</t>
  </si>
  <si>
    <t xml:space="preserve">4.  </t>
  </si>
  <si>
    <t>CAMBIO DE POLITICAS Y PROCEDIMIENTOS DE CONTABILIDAD</t>
  </si>
  <si>
    <t>CRITERIOS ESPECIFICOS DE VALUACION</t>
  </si>
  <si>
    <t xml:space="preserve">5. </t>
  </si>
  <si>
    <t>VALUACION EN MONEDA EXTRANJERA</t>
  </si>
  <si>
    <t>POSICION EN MONEDA EXTRANJERA</t>
  </si>
  <si>
    <t>ACTIVOS EN MONEDA EXTRANJERA</t>
  </si>
  <si>
    <t>DIFERENCIA DE CAMBIO EN MONEDA EXTRANJERA</t>
  </si>
  <si>
    <t>DISPONIBILIDADES: El rubro se encuentra compuesto de la siguiente manera:</t>
  </si>
  <si>
    <t>CAJA: Representa las monedas y billetes existentes en la empresa y cuya composición es:</t>
  </si>
  <si>
    <t>7.</t>
  </si>
  <si>
    <t xml:space="preserve">8. </t>
  </si>
  <si>
    <t>9.</t>
  </si>
  <si>
    <t>10.</t>
  </si>
  <si>
    <t>11.</t>
  </si>
  <si>
    <t>6.</t>
  </si>
  <si>
    <t>5.1</t>
  </si>
  <si>
    <t>5.2</t>
  </si>
  <si>
    <t>5.3</t>
  </si>
  <si>
    <t>5.4</t>
  </si>
  <si>
    <t>5.4.1</t>
  </si>
  <si>
    <t>5.4.2</t>
  </si>
  <si>
    <t>5.5</t>
  </si>
  <si>
    <t>5.6</t>
  </si>
  <si>
    <t>5.7</t>
  </si>
  <si>
    <t>5.8</t>
  </si>
  <si>
    <t>5.9</t>
  </si>
  <si>
    <t>5.10</t>
  </si>
  <si>
    <t>5.11</t>
  </si>
  <si>
    <t>5.12</t>
  </si>
  <si>
    <t xml:space="preserve">5.13        </t>
  </si>
  <si>
    <t>5.14</t>
  </si>
  <si>
    <t>5.15</t>
  </si>
  <si>
    <t>5.16</t>
  </si>
  <si>
    <t>5.17</t>
  </si>
  <si>
    <t>5.18</t>
  </si>
  <si>
    <t>5.19</t>
  </si>
  <si>
    <t>5.20</t>
  </si>
  <si>
    <t>5.21</t>
  </si>
  <si>
    <t>5.22</t>
  </si>
  <si>
    <t>5.23</t>
  </si>
  <si>
    <t>INTERESES COBRADOS</t>
  </si>
  <si>
    <t>5.23.1</t>
  </si>
  <si>
    <t>INTERESES PAGADOS</t>
  </si>
  <si>
    <t>5.23.2</t>
  </si>
  <si>
    <t xml:space="preserve">                             </t>
  </si>
  <si>
    <t>EGRESOS EXTRAORDINARIOS</t>
  </si>
  <si>
    <t xml:space="preserve">                               </t>
  </si>
  <si>
    <t>INGRESOS EXTRAORDINARIOS</t>
  </si>
  <si>
    <t>Compromisos Directos:</t>
  </si>
  <si>
    <t>Contingencias Legales:</t>
  </si>
  <si>
    <t>6.1</t>
  </si>
  <si>
    <t>6.2</t>
  </si>
  <si>
    <t>6.3</t>
  </si>
  <si>
    <t>5.2.1</t>
  </si>
  <si>
    <t>5.2.2</t>
  </si>
  <si>
    <t>Títulos Renta Variable</t>
  </si>
  <si>
    <t>MONEDA EXTRANJERA CLASE</t>
  </si>
  <si>
    <t>INVERSIONES</t>
  </si>
  <si>
    <t>Servicios</t>
  </si>
  <si>
    <t>Deudores por Intermediación Moneda Extranjera</t>
  </si>
  <si>
    <t xml:space="preserve">TIPO </t>
  </si>
  <si>
    <t>SOBREGIROS BANCARIOS</t>
  </si>
  <si>
    <t>DEUDAS FINANCIERAS A CORTO Y LARGO PLAZO</t>
  </si>
  <si>
    <t>Documentos y Cuentas por Cobrar</t>
  </si>
  <si>
    <t>5.13</t>
  </si>
  <si>
    <t>PATRIMONIO</t>
  </si>
  <si>
    <t>RESULTADO CON PERSONAS Y EMPRESAS VINCULADAS</t>
  </si>
  <si>
    <t>PREVISIONES</t>
  </si>
  <si>
    <t>INGRESOS POR INTERESES Y DIVIDENDOS DE CARTERA PROPIA</t>
  </si>
  <si>
    <t>INGRESOS POR OPERACIONES Y SERVICIOS</t>
  </si>
  <si>
    <t>OTROS INGRESOS OPERATIVOS</t>
  </si>
  <si>
    <t>OTROS GASTOS OPERATIVOS</t>
  </si>
  <si>
    <t>OTROS GASTOS OPERATIVOS, DE COMERCIALIZACION  Y DE ADMINISTRACION</t>
  </si>
  <si>
    <t>OTROS GASTOS DE ADMINISTRACION</t>
  </si>
  <si>
    <t>OTROS GASTOS DE COMERCIALIZACION</t>
  </si>
  <si>
    <t>RESULTADOS EXTRAORDINARIOS</t>
  </si>
  <si>
    <t>HECHOS POSTERIORES AL CIERRE DEL EJERCICIO</t>
  </si>
  <si>
    <t>CAMBIOS CONTABLES</t>
  </si>
  <si>
    <t>RESTRICCIONES PARA LA DISTRIBUCION DE UTILIDADES</t>
  </si>
  <si>
    <t>SANCIONES</t>
  </si>
  <si>
    <t>LIMITACION A LA LIBRE DISPONIBILIDAD DE LOS ACTIVOS O DEL PATRIMONIO Y CUALQUIER RESTRICCION AL DERECHO DE PROPIEDAD</t>
  </si>
  <si>
    <t>OTROS PASIVOS CORRIENTES Y NO CORRIENTES</t>
  </si>
  <si>
    <t>SALDOS Y TRANSACCIONES CON PERSONAS Y EMPRESAS RELACIONADAS</t>
  </si>
  <si>
    <t>CARGOS DIFERIDOS</t>
  </si>
  <si>
    <t>INTANGIBLES</t>
  </si>
  <si>
    <t>OTROS ACTIVOS CORRIENTES Y NO CORRIENTES</t>
  </si>
  <si>
    <t>DOCUMENTOS Y CUENTAS POR PAGAR</t>
  </si>
  <si>
    <t>ACREEDORES POR INTERMEDIACION</t>
  </si>
  <si>
    <t>ACREEDORES VARIOS</t>
  </si>
  <si>
    <t>CUENTAS A PAGAR A PERSONAS Y EMPRESAS RELACIONADAS</t>
  </si>
  <si>
    <t>OBLIGACIONES POR CONTRATO DE UNDERWRITING</t>
  </si>
  <si>
    <t>5.24</t>
  </si>
  <si>
    <t>NOTA A LOS ESTADOS FINANCIEROS</t>
  </si>
  <si>
    <t>Pitiantuta 485 c/España</t>
  </si>
  <si>
    <t>Asunción - Paraguay</t>
  </si>
  <si>
    <t>CONSIDERACIONES DE LOS ESTADOS FINANCIEROS</t>
  </si>
  <si>
    <t>5.23.3</t>
  </si>
  <si>
    <t>5.25</t>
  </si>
  <si>
    <t>5.26.1</t>
  </si>
  <si>
    <t>5.26.2</t>
  </si>
  <si>
    <t>Compra/Venta de Propiedad, planta y equipo</t>
  </si>
  <si>
    <t>TOTAL PASIVO Y PATRIMONIO NETO</t>
  </si>
  <si>
    <t>Política de Reconocimiento de Ingresos:</t>
  </si>
  <si>
    <t>Menos: Previsión por menor valor</t>
  </si>
  <si>
    <t>5.24.1</t>
  </si>
  <si>
    <t>5.24.2</t>
  </si>
  <si>
    <t>5.24.3</t>
  </si>
  <si>
    <t>5.26</t>
  </si>
  <si>
    <t xml:space="preserve">5.27      </t>
  </si>
  <si>
    <t>5.27.1</t>
  </si>
  <si>
    <t>5.27.2</t>
  </si>
  <si>
    <t>5.27</t>
  </si>
  <si>
    <t>Los bienes de uso adquiridos por la empresa se encuentran valuados al costo de adquisición más todos los gastos efectuados y que fueron necesarios para su incorporación al patrimonio del ente y puesta en funcionamiento.
A partir del año 2020 los bienes de uso son registrados en base a lo establecido por las nuevas disposiciones de la Subsecretaría de Estado de Tributación, que establece como mínimo un índice de inflación acumulado del 20% desde el último revalúo para proceder a revaluar los bienes de uso, estableciendo al mismo tiempo el valor residual que debe tener cada bien conforme a su clasificación</t>
  </si>
  <si>
    <r>
      <rPr>
        <b/>
        <sz val="10"/>
        <color theme="1"/>
        <rFont val="Outfit"/>
      </rPr>
      <t>1.1.</t>
    </r>
    <r>
      <rPr>
        <sz val="10"/>
        <color theme="1"/>
        <rFont val="Outfit"/>
      </rPr>
      <t xml:space="preserve">    </t>
    </r>
  </si>
  <si>
    <r>
      <rPr>
        <b/>
        <sz val="10"/>
        <color theme="1"/>
        <rFont val="Outfit"/>
      </rPr>
      <t>1.2.</t>
    </r>
    <r>
      <rPr>
        <sz val="10"/>
        <color theme="1"/>
        <rFont val="Outfit"/>
      </rPr>
      <t xml:space="preserve">    </t>
    </r>
  </si>
  <si>
    <r>
      <rPr>
        <b/>
        <sz val="10"/>
        <color theme="1"/>
        <rFont val="Outfit"/>
      </rPr>
      <t>1.3.</t>
    </r>
    <r>
      <rPr>
        <sz val="10"/>
        <color theme="1"/>
        <rFont val="Outfit"/>
      </rPr>
      <t xml:space="preserve">    </t>
    </r>
  </si>
  <si>
    <r>
      <rPr>
        <b/>
        <sz val="10"/>
        <color theme="1"/>
        <rFont val="Outfit"/>
      </rPr>
      <t>1.4. </t>
    </r>
    <r>
      <rPr>
        <sz val="10"/>
        <color theme="1"/>
        <rFont val="Outfit"/>
      </rPr>
      <t xml:space="preserve">   </t>
    </r>
  </si>
  <si>
    <r>
      <rPr>
        <b/>
        <sz val="10"/>
        <color theme="1"/>
        <rFont val="Outfit"/>
      </rPr>
      <t>1.5.</t>
    </r>
    <r>
      <rPr>
        <sz val="10"/>
        <color theme="1"/>
        <rFont val="Outfit"/>
      </rPr>
      <t xml:space="preserve">    </t>
    </r>
  </si>
  <si>
    <r>
      <rPr>
        <b/>
        <sz val="10"/>
        <color theme="1"/>
        <rFont val="Outfit"/>
      </rPr>
      <t>1.6.</t>
    </r>
    <r>
      <rPr>
        <sz val="10"/>
        <color theme="1"/>
        <rFont val="Outfit"/>
      </rPr>
      <t xml:space="preserve">    </t>
    </r>
  </si>
  <si>
    <r>
      <rPr>
        <b/>
        <sz val="10"/>
        <color theme="1"/>
        <rFont val="Outfit"/>
      </rPr>
      <t>1.7.</t>
    </r>
    <r>
      <rPr>
        <sz val="10"/>
        <color theme="1"/>
        <rFont val="Outfit"/>
      </rPr>
      <t xml:space="preserve">    </t>
    </r>
  </si>
  <si>
    <r>
      <rPr>
        <b/>
        <sz val="10"/>
        <color theme="1"/>
        <rFont val="Outfit"/>
      </rPr>
      <t>1.8.</t>
    </r>
    <r>
      <rPr>
        <sz val="10"/>
        <color theme="1"/>
        <rFont val="Outfit"/>
      </rPr>
      <t xml:space="preserve">    </t>
    </r>
  </si>
  <si>
    <r>
      <rPr>
        <b/>
        <sz val="10"/>
        <color theme="1"/>
        <rFont val="Outfit"/>
      </rPr>
      <t>2.1.</t>
    </r>
    <r>
      <rPr>
        <sz val="10"/>
        <color theme="1"/>
        <rFont val="Outfit"/>
      </rPr>
      <t xml:space="preserve">   </t>
    </r>
  </si>
  <si>
    <r>
      <rPr>
        <b/>
        <sz val="10"/>
        <color theme="1"/>
        <rFont val="Outfit"/>
      </rPr>
      <t>2.2.</t>
    </r>
    <r>
      <rPr>
        <sz val="10"/>
        <color theme="1"/>
        <rFont val="Outfit"/>
      </rPr>
      <t xml:space="preserve">   </t>
    </r>
  </si>
  <si>
    <r>
      <rPr>
        <b/>
        <sz val="10"/>
        <color theme="1"/>
        <rFont val="Outfit"/>
      </rPr>
      <t>2.3. </t>
    </r>
    <r>
      <rPr>
        <sz val="10"/>
        <color theme="1"/>
        <rFont val="Outfit"/>
      </rPr>
      <t xml:space="preserve">  </t>
    </r>
  </si>
  <si>
    <r>
      <rPr>
        <b/>
        <sz val="10"/>
        <color theme="1"/>
        <rFont val="Outfit"/>
      </rPr>
      <t>2.4.</t>
    </r>
    <r>
      <rPr>
        <sz val="10"/>
        <color theme="1"/>
        <rFont val="Outfit"/>
      </rPr>
      <t xml:space="preserve">   </t>
    </r>
  </si>
  <si>
    <r>
      <rPr>
        <b/>
        <sz val="10"/>
        <color theme="1"/>
        <rFont val="Outfit"/>
      </rPr>
      <t>2.5.</t>
    </r>
    <r>
      <rPr>
        <sz val="10"/>
        <color theme="1"/>
        <rFont val="Outfit"/>
      </rPr>
      <t xml:space="preserve">   </t>
    </r>
  </si>
  <si>
    <r>
      <rPr>
        <b/>
        <sz val="10"/>
        <color theme="1"/>
        <rFont val="Outfit"/>
      </rPr>
      <t>4.1.</t>
    </r>
    <r>
      <rPr>
        <sz val="10"/>
        <color theme="1"/>
        <rFont val="Outfit"/>
      </rPr>
      <t xml:space="preserve">   Capital Emitido                             </t>
    </r>
  </si>
  <si>
    <r>
      <rPr>
        <b/>
        <sz val="10"/>
        <color theme="1"/>
        <rFont val="Outfit"/>
      </rPr>
      <t>4.2.</t>
    </r>
    <r>
      <rPr>
        <sz val="10"/>
        <color theme="1"/>
        <rFont val="Outfit"/>
      </rPr>
      <t xml:space="preserve">   Capital Suscripto                          </t>
    </r>
  </si>
  <si>
    <r>
      <rPr>
        <b/>
        <sz val="10"/>
        <color theme="1"/>
        <rFont val="Outfit"/>
      </rPr>
      <t>4.3.</t>
    </r>
    <r>
      <rPr>
        <sz val="10"/>
        <color theme="1"/>
        <rFont val="Outfit"/>
      </rPr>
      <t xml:space="preserve">   Capital Integrado                           </t>
    </r>
  </si>
  <si>
    <r>
      <rPr>
        <b/>
        <sz val="10"/>
        <color theme="1"/>
        <rFont val="Outfit"/>
      </rPr>
      <t>4.4.</t>
    </r>
    <r>
      <rPr>
        <sz val="10"/>
        <color theme="1"/>
        <rFont val="Outfit"/>
      </rPr>
      <t xml:space="preserve">   Valor nominal de las acciones       </t>
    </r>
  </si>
  <si>
    <r>
      <rPr>
        <b/>
        <sz val="10"/>
        <color theme="1"/>
        <rFont val="Outfit"/>
      </rPr>
      <t>5.1.</t>
    </r>
    <r>
      <rPr>
        <sz val="10"/>
        <color theme="1"/>
        <rFont val="Outfit"/>
      </rPr>
      <t xml:space="preserve">                     </t>
    </r>
  </si>
  <si>
    <r>
      <rPr>
        <b/>
        <sz val="10"/>
        <color theme="1"/>
        <rFont val="Outfit"/>
      </rPr>
      <t>5.2.</t>
    </r>
    <r>
      <rPr>
        <sz val="10"/>
        <color theme="1"/>
        <rFont val="Outfit"/>
      </rPr>
      <t xml:space="preserve">            </t>
    </r>
  </si>
  <si>
    <t>CARGO</t>
  </si>
  <si>
    <t>NOMBRE Y APELLIDO</t>
  </si>
  <si>
    <t>REPRESENTANTES LEGALES</t>
  </si>
  <si>
    <t>PLANA EJECUTIVA</t>
  </si>
  <si>
    <t>SERIE</t>
  </si>
  <si>
    <t>DESDE</t>
  </si>
  <si>
    <t>HASTA</t>
  </si>
  <si>
    <t>CANTIDAD DE ACCIONES</t>
  </si>
  <si>
    <t>CLASE</t>
  </si>
  <si>
    <t>VOTO</t>
  </si>
  <si>
    <t>MONTO</t>
  </si>
  <si>
    <t>Gasto para desarrollo Web</t>
  </si>
  <si>
    <t>Recaudaciones a depositar</t>
  </si>
  <si>
    <t>Crédito Fiscal</t>
  </si>
  <si>
    <r>
      <rPr>
        <b/>
        <sz val="10"/>
        <color theme="1" tint="4.9989318521683403E-2"/>
        <rFont val="Outfit"/>
      </rPr>
      <t>Menos</t>
    </r>
    <r>
      <rPr>
        <b/>
        <i/>
        <sz val="10"/>
        <color theme="1" tint="4.9989318521683403E-2"/>
        <rFont val="Outfit"/>
      </rPr>
      <t>:</t>
    </r>
    <r>
      <rPr>
        <sz val="10"/>
        <color theme="1" tint="4.9989318521683403E-2"/>
        <rFont val="Outfit"/>
      </rPr>
      <t xml:space="preserve"> Previsión por menor valor</t>
    </r>
  </si>
  <si>
    <t xml:space="preserve">Acción de la Bolsa de Valores         </t>
  </si>
  <si>
    <r>
      <rPr>
        <b/>
        <sz val="10"/>
        <color theme="1" tint="4.9989318521683403E-2"/>
        <rFont val="Outfit"/>
      </rPr>
      <t>Menos:</t>
    </r>
    <r>
      <rPr>
        <sz val="10"/>
        <color theme="1" tint="4.9989318521683403E-2"/>
        <rFont val="Outfit"/>
      </rPr>
      <t xml:space="preserve"> Previsión por menor valor</t>
    </r>
  </si>
  <si>
    <t>Contrato  de Garantía</t>
  </si>
  <si>
    <t>Transferencia resultado acumulado</t>
  </si>
  <si>
    <t xml:space="preserve">ESTADO DE CAMBIOS EN EL  PATRIMONIO NETO                                                                                                                   </t>
  </si>
  <si>
    <t>AVALON CASA DE BOLSA S.A., al cierre del periodo considerado cuenta con participación en la Bolsa de Valores de Asunción S.A. (BVA) de acuerdo a lo establecido en la Ley Nº 5.810/2017 “Mercado de Valores”.</t>
  </si>
  <si>
    <t>Perdida por Reporto</t>
  </si>
  <si>
    <t>Accionista</t>
  </si>
  <si>
    <t>La Alta Administración de la Sociedad ha modificado y unificado su criterio de devengamiento de valores de renta fija desde Enero 2022</t>
  </si>
  <si>
    <t>INVERSIONES CORRIENTES</t>
  </si>
  <si>
    <t>INVERSIONES NO CORRIENTES</t>
  </si>
  <si>
    <t>Avalon Administradora de Fondos Patrimoniales de Inversión S.A</t>
  </si>
  <si>
    <t>% DE PARTICIPACIÓN DEL CAPITAL INTEGRADO</t>
  </si>
  <si>
    <t>NÚMERO DE ACCIONES</t>
  </si>
  <si>
    <t>% DE PARTICIPACIÓN DEL CAPITAL SUSCRIPTO</t>
  </si>
  <si>
    <t>% DE PARTICIPACIÓN DE LA SOCIEDAD</t>
  </si>
  <si>
    <t>Títulos de Renta Variable</t>
  </si>
  <si>
    <t>Títulos de Renta Fija</t>
  </si>
  <si>
    <t>Títulos en Reporto</t>
  </si>
  <si>
    <t>Membresía Mercado de Divisas</t>
  </si>
  <si>
    <t>Aumento (o disminución) neto de efectivo y sus equivalentes</t>
  </si>
  <si>
    <t>Saldo al inicio del ejercicio</t>
  </si>
  <si>
    <t>Base de preparación de los Estados Financieros:</t>
  </si>
  <si>
    <t xml:space="preserve">Títulos de Renta Fija CDA </t>
  </si>
  <si>
    <t xml:space="preserve">Títulos de Renta Fija  BONO </t>
  </si>
  <si>
    <t>TIPO DE VÍNCULO</t>
  </si>
  <si>
    <t>Operaciones de Reporto Extrabursátil Guaraníes</t>
  </si>
  <si>
    <t>ALTAS</t>
  </si>
  <si>
    <t>BAJAS</t>
  </si>
  <si>
    <t>REVALÚO DEL PERIODO</t>
  </si>
  <si>
    <t>ACUMULADO AL CIERRE</t>
  </si>
  <si>
    <t>Muebles y Útiles</t>
  </si>
  <si>
    <t>Membresía Mercado Futuro</t>
  </si>
  <si>
    <t>Garantía Mercado Futuro</t>
  </si>
  <si>
    <t>Retención Impuesto al Valor Agregado</t>
  </si>
  <si>
    <t>Garantía de Alquiler</t>
  </si>
  <si>
    <t>PRÉSTAMOS BANCARIOS</t>
  </si>
  <si>
    <t>Reserva de Revaluó</t>
  </si>
  <si>
    <t>Revaluó de acciones al inicio</t>
  </si>
  <si>
    <t>Servicios fibra óptica</t>
  </si>
  <si>
    <t>Servicios De Consultoría</t>
  </si>
  <si>
    <t>Garantías Constituidas:</t>
  </si>
  <si>
    <t>VALOR DE COTIZACIÓN</t>
  </si>
  <si>
    <t>SALDO INICIAL</t>
  </si>
  <si>
    <t>TIPO DE RELACIÓN</t>
  </si>
  <si>
    <t>TÍTULOS DE RENTA FIJA</t>
  </si>
  <si>
    <t>TIPO DE TÍTULO</t>
  </si>
  <si>
    <t>CANTIDAD DE TÍTULOS</t>
  </si>
  <si>
    <t>TÍTULOS DE RENTA VARIABLE</t>
  </si>
  <si>
    <t>TÍTULOS EN REPORTO</t>
  </si>
  <si>
    <t>Reporto en Moneda Extranjera</t>
  </si>
  <si>
    <t>Retención IDU</t>
  </si>
  <si>
    <t>Retención IRE</t>
  </si>
  <si>
    <t>Contrato Futuro</t>
  </si>
  <si>
    <t>XXXI</t>
  </si>
  <si>
    <t>XXXII</t>
  </si>
  <si>
    <t>XXXIII</t>
  </si>
  <si>
    <t>XXXIV</t>
  </si>
  <si>
    <t>Además, al cierre del periodo posee participación como controlantes de Avalon Administradora de Fondos Patrimoniales S.A. con capital de Gs. 9.002.000.000 que representa el 90,02% del capital social de dicha sociedad.</t>
  </si>
  <si>
    <t>CUENTAS POR COBRAR</t>
  </si>
  <si>
    <t>Cupones por cobrar Bonos USD</t>
  </si>
  <si>
    <t>Reportos por Cobrar Bonos USD</t>
  </si>
  <si>
    <t>Otros beneficios al personal</t>
  </si>
  <si>
    <t>--------------------</t>
  </si>
  <si>
    <t>Participación en capital de la Administradora de Fondos</t>
  </si>
  <si>
    <t>Porcentaje de votos en la Administradora de Fondos</t>
  </si>
  <si>
    <t>(EXPRESADO EN GUARANIES)</t>
  </si>
  <si>
    <t>Referidores Comerciales</t>
  </si>
  <si>
    <t>Tarjeta de Crédito Empresarial</t>
  </si>
  <si>
    <t>Bonificación Familiar</t>
  </si>
  <si>
    <t>Dividendos pagados</t>
  </si>
  <si>
    <t>Escritura N° 66</t>
  </si>
  <si>
    <t>Fideicomiso de Administración Itacua Bienes y Raíces S.A.</t>
  </si>
  <si>
    <t>Mcal. López N° 3233 e/ Gral. Garay</t>
  </si>
  <si>
    <t>Fideicomiso</t>
  </si>
  <si>
    <t>Bolsa de Valores  de Asunción S.A</t>
  </si>
  <si>
    <t xml:space="preserve"> Préstamos en Bancos</t>
  </si>
  <si>
    <t xml:space="preserve"> PRÉSTAMOS FINANCIEROS</t>
  </si>
  <si>
    <t>El flujo de efectivo fue elaborado por el método directo, criterio contemplado en las normas mencionadas en el 3.1.</t>
  </si>
  <si>
    <t>Arnold David Benitez Riveros</t>
  </si>
  <si>
    <t>Banco Continental  176084</t>
  </si>
  <si>
    <t>Banco Continental 340682</t>
  </si>
  <si>
    <t>Tu Financiera</t>
  </si>
  <si>
    <t>Aguinaldos a Pagar</t>
  </si>
  <si>
    <t>Egresos Extraordinarios</t>
  </si>
  <si>
    <t>BANCO CONTINENTAL S.A.E.C.A.</t>
  </si>
  <si>
    <t>Banco BASA 10100003184</t>
  </si>
  <si>
    <t xml:space="preserve">Fic S.A. de Finanzas </t>
  </si>
  <si>
    <t>Banco BASA</t>
  </si>
  <si>
    <t>Servicio de Custodia de títulos</t>
  </si>
  <si>
    <t>Uniforme</t>
  </si>
  <si>
    <t>Cristian Bernardino Caballero Sanchez</t>
  </si>
  <si>
    <t>Gerente Comercial</t>
  </si>
  <si>
    <t>Cristian Bernardino Caballero</t>
  </si>
  <si>
    <t>Licencias a Vencer</t>
  </si>
  <si>
    <t>CDA</t>
  </si>
  <si>
    <t>BONOS</t>
  </si>
  <si>
    <t>LETRAS</t>
  </si>
  <si>
    <t>Vacaciones a Pagar</t>
  </si>
  <si>
    <t>Ganancias por valuación de Pasivos monetario en moneda extranjera</t>
  </si>
  <si>
    <t>Pérdidas por valuación de Activos monetarios en moneda Extranjera</t>
  </si>
  <si>
    <t>BANCO CENTRAL DEL PARAGUAY</t>
  </si>
  <si>
    <t>VALOR MERCADO</t>
  </si>
  <si>
    <t>No Posee sanciones con la Superintendencia de Valores (“SIV”), anteriormente Comisión Nacional de Valores “CNV” u otras entidades fiscalizadoras.</t>
  </si>
  <si>
    <t>Los ingresos son reconocidos de conformidad a las normas de la Superintendencia de Valores, anteriormente Comisión Nacional de Valores y la Norma del Consejo de Contadores Públicos del Paraguay y que fueron aplicados por la Alta Dirección en forma uniforme de un ejercicio financiero a otro.</t>
  </si>
  <si>
    <t>Los Estados Financieros han sido preparados de acuerdo a las normas establecidas por la Superintendencia de Valores, anteriormente Comision Nacional de Valores y la Norma del Consejo de Contadores Públicos del Paraguay.</t>
  </si>
  <si>
    <t>La Sociedad prepara y presenta por separado los Estados Financieros consolidados al ser controlante de otra Sociedad conforme a los requerimientos de la Superintendencia de Valores, anteriormente Comisión Nacional de Valores y la Norma del Consejo de Contadores Públicos del Paraguay.</t>
  </si>
  <si>
    <t>FIDEICOMITENTE - BENEFICIARIO</t>
  </si>
  <si>
    <t>FIDEICOMISO DE ADMINISTRACIÓN  ITACUA BIENES Y RAICES S.A.</t>
  </si>
  <si>
    <t>Banco Sudameris 7881549</t>
  </si>
  <si>
    <t>Vacaciones</t>
  </si>
  <si>
    <t>Desarrollos Informáticos</t>
  </si>
  <si>
    <t>CUENTAS DE ORDEN</t>
  </si>
  <si>
    <t>Deudores Crédito Gs.</t>
  </si>
  <si>
    <t>Deudores Crédito USD</t>
  </si>
  <si>
    <t>Acreedor Gs.</t>
  </si>
  <si>
    <t>Acreedor USD</t>
  </si>
  <si>
    <t>12.</t>
  </si>
  <si>
    <t>Las N° 12 notas que se acompañan forman parte integrante de los Estados Financieros.</t>
  </si>
  <si>
    <t>------------------</t>
  </si>
  <si>
    <t>Disponibilidades</t>
  </si>
  <si>
    <t>Total Banco Cuenta Clientes</t>
  </si>
  <si>
    <t>CUENTAS DE ORDEN DEUDORA - DISPONIBILIDADES CLIENTES</t>
  </si>
  <si>
    <t>CUENTAS DE ORDEN ACREEDORA - DISPONIBILIDADES CLIENTES</t>
  </si>
  <si>
    <t>Operaciones a Liquidar Gs</t>
  </si>
  <si>
    <t>Operaciones a Liquidar USD</t>
  </si>
  <si>
    <t>Total Operaciones a Liquidar - Clientes</t>
  </si>
  <si>
    <t>Valores en custodia -  Clientes</t>
  </si>
  <si>
    <t>CUENTAS DE ORDEN DEUDORA - DEUDORES CREDITO</t>
  </si>
  <si>
    <t>CUENTAS DE ORDEN ACREEDORA - ACREEDORES CREDITO</t>
  </si>
  <si>
    <t>Total Cuentas en custodia</t>
  </si>
  <si>
    <t>Avalon Administradora de Fondos Patrimoniales de Inversión S.A.</t>
  </si>
  <si>
    <t xml:space="preserve">Intereses Cobrados Cda Guaranies                                                                              </t>
  </si>
  <si>
    <t xml:space="preserve">Intereses Cobrados Cda Dolares                                                                                </t>
  </si>
  <si>
    <t xml:space="preserve">Intereses Cobrados Bonos Guaranies                                                                            </t>
  </si>
  <si>
    <t xml:space="preserve">Intereses Cobrados Lrm                                                                                        </t>
  </si>
  <si>
    <t>OTROS ACTIVOS NO CORRIENTES</t>
  </si>
  <si>
    <t>Gastos no Devengados</t>
  </si>
  <si>
    <t xml:space="preserve">Mantenimiento y Reparacion de Rodados.                                                                        </t>
  </si>
  <si>
    <t xml:space="preserve">Ueno Bank </t>
  </si>
  <si>
    <t>Solar Banco</t>
  </si>
  <si>
    <t>Ueno Bank 469796002</t>
  </si>
  <si>
    <t>Solar Banco 1122299</t>
  </si>
  <si>
    <t xml:space="preserve">Servicio De Envios Y Custodia De Documentos  </t>
  </si>
  <si>
    <t xml:space="preserve">Viatico, movilidad y Hospedaje </t>
  </si>
  <si>
    <t>Cafeteria E Insumos De Cocina</t>
  </si>
  <si>
    <t>DIF</t>
  </si>
  <si>
    <t>La previsión por menor valor se realiza considerando el atraso en los pagos de los intereses por parte del Emisor. En el periodo informado no se han constituido previsiones</t>
  </si>
  <si>
    <t xml:space="preserve">La firma cuenta con la libre disposición de su patrimonio. A excepción de las Siguientes cuentas Bancarias, las cuales conforme a lo establecido en la Res 35/2023 son utilizadas para operaciones de Clientes:  </t>
  </si>
  <si>
    <t>Escritura N° 52</t>
  </si>
  <si>
    <t>La sociedad ha sido constituida legalmente bajo las leyes de la República del Paraguay, bajo la denominación de AVANTGARDE CASA DE BOLSA S.A. Constitución formalizada ante el Escribano Público Luis Enrique Peroni por medio de la Escritura Pública Nº 400 en fecha 9 de Julio de 2008. Asimismo, se encuentra inscripta en los Registros Públicos de Comercio, bajo el Nº 590 serie E folio 6.395 y siguientes, de la sección contratos de fecha 5 de agosto de 2008; e inscripta en la Comisión Nacional de Valores ( actualmente Superintendencia de Valores) por medio de la Resolución Nº 1145/2008, bajo el Código CB 019.	
Inscripta en la Bolsa de Valores y Productos de Asunción S.A. por medio de la Resolución Nº 818/2008 de fecha 3 de diciembre de 2008. Posteriormente, en fecha 15 de marzo de 2013 según Acta de Asamblea se decidió el cambio de denominación por AVALON CASA DE BOLSA S.A., la que fuera formalizada ante el Escribano Público Luis Enrique Peroni mediante la Escritura Pública Nº 208 e inscripta en los Registros Públicos de Comercio bajo el Nº 245 Serie H folio 1809 y siguientes de fecha 23 de agosto de 2013 la modificación de los estatutos sociales por medio de la Escritura Pública N° 173 de fecha 15 de octubre de 2015 e inscripta en los Registros Públicos de Comercio bajo Nº 01 Folio 01 y la modificación parcial del estatuto social por medio de la Escritura Pública N° 66 de fecha 19 de setiembre de 2022 e inscripta en los Registros Públicos de Comercio bajo N° 03 Folio 28.Posteriormente en fecha 07 de junio del 2023 segun Acta de Asamblea Extraordinaria se decidio la modificacion de los Estatutos a fin de dar cumplimiento al Reglamento General del Mercado de Valores Vigente, la que fuera formalizada ante la Escribana Publica Tatiana Paiva Zawadski mediante la Escritura Publica N° 52 e inscripcta en los Registros Publicos de Comercio Matrícula N° 3.381, Serie Comercial, Folio N° 48 de fecha 07 de agosto de 2023.</t>
  </si>
  <si>
    <t>Reserva legal</t>
  </si>
  <si>
    <t>Dividendos Percibidos</t>
  </si>
  <si>
    <t>Descuentos Obtenidos</t>
  </si>
  <si>
    <t>Aranceles Pagados A La Sen</t>
  </si>
  <si>
    <t>Banco Rio 082678760008 Usd</t>
  </si>
  <si>
    <t>Banco Basa 100021204 Gs</t>
  </si>
  <si>
    <t>Banco Continental 01-256426-03</t>
  </si>
  <si>
    <t xml:space="preserve">Ingreso Por Estructuracion                                                                                    </t>
  </si>
  <si>
    <t xml:space="preserve">Tasas Y Patentes                                                                                              </t>
  </si>
  <si>
    <t>Los Bienes del Activo Fijo son depreciados por el sistema de línea recta en función a los años de vida útil estimados en las normativas de la Direccion Nacional de Ingresos Tributarios (DNIT)</t>
  </si>
  <si>
    <t>BANCOS: Representa los fondos disponibles en cta., corriente y ahorros a la vista propias, tanto en dólares como en guaraníes:</t>
  </si>
  <si>
    <t xml:space="preserve">Banco Continental 17608406 USD     </t>
  </si>
  <si>
    <t xml:space="preserve">Acreedores Varios             </t>
  </si>
  <si>
    <t xml:space="preserve">Intereses Cobrados Bonos Dolares                                                          </t>
  </si>
  <si>
    <t>BANCO NACIONAL DE FOMENTO</t>
  </si>
  <si>
    <t>Sabrina Velazquez Martino</t>
  </si>
  <si>
    <t>Gerente de Talento Humano</t>
  </si>
  <si>
    <t>Lidia Noemi Pereira</t>
  </si>
  <si>
    <t>Aleidi Cristina Britez</t>
  </si>
  <si>
    <t>Gerente de Inteligencia de Negocios</t>
  </si>
  <si>
    <t>Voirons S.A.</t>
  </si>
  <si>
    <t>Accionistas minoritarios</t>
  </si>
  <si>
    <t>Los montos expuestos de las cuentas de orden como parte de la información de los estados contables corresponden a:
-Títulos de Capital y Cupones de Intereses de Certificados de Depósitos de Ahorro, Acciones y Pagarés. Estos valores se encuentran resguardados en la caja fuerte de una Caja de Valores.</t>
  </si>
  <si>
    <t>Luis Marcelo Kulman</t>
  </si>
  <si>
    <t>FIDEICOMISO DE ADMINISTRACIÓN ITACUA BIENES Y RAICES S.A.</t>
  </si>
  <si>
    <t>(Amortización Acumulada)</t>
  </si>
  <si>
    <t>Dividendos cobrados</t>
  </si>
  <si>
    <t xml:space="preserve">Operaciones a liquidar </t>
  </si>
  <si>
    <t>Operaciones a liquidar USD</t>
  </si>
  <si>
    <t>02.07.2024</t>
  </si>
  <si>
    <t>Garantía por la suma total de Gs. 701.000.000 (Guaraníes setecientos y un millones) con 701 cortes nominales de 1.000.000 (guaraníes un millón),  Bonos con código ISIN PYICA03F2738 emitidos por INSTITUTO DE CAPACITACION Y DESARROLLO EMPRESARIAL SAE (INCADE S.A.E.) en fecha 28/12/2021 por valor nominal de Gs. 1.000.000 (GUARANÍES UN MILLON) con fecha de vencimiento el 17/12/2030. La casa de bolsa ha constituido la garantía mencionada en el párrafo precedente, por otros títulos valores a satisfacción de la BVA.</t>
  </si>
  <si>
    <t>Yessica Romina Duarte</t>
  </si>
  <si>
    <t>Romina Noemi Bernal Rodriguez</t>
  </si>
  <si>
    <t>International Markets Manager</t>
  </si>
  <si>
    <t>Banco Continental S.A.E.C.A.</t>
  </si>
  <si>
    <t>Vinculacion por Activos Comprometidos</t>
  </si>
  <si>
    <t>MONTO AJUSTADO  AL 31/12/2024</t>
  </si>
  <si>
    <t>TIPO DE CAMBIO AL 31/12/2024</t>
  </si>
  <si>
    <t>SALDO AL 31/12/2024</t>
  </si>
  <si>
    <t>Total al 31/12/2024</t>
  </si>
  <si>
    <t>Total títulos permanentes al 31/12/2024</t>
  </si>
  <si>
    <t>Totales Inversiones corrientes al 31/12/2024</t>
  </si>
  <si>
    <t>Total Inversiones no Corrientes al 31/12/2024</t>
  </si>
  <si>
    <t>Saldo período al 31/12/2024</t>
  </si>
  <si>
    <t>SALDOS AL 31/12/2024</t>
  </si>
  <si>
    <t>Totales al 31/12/2024</t>
  </si>
  <si>
    <t>TOTAL PRÉSTAMOS FINANCIEROS 31/12/2024</t>
  </si>
  <si>
    <t>SALDO 31/12/2024</t>
  </si>
  <si>
    <t>Deudores por Intermediación Moneda Local</t>
  </si>
  <si>
    <t>*Los datos del emisor se encuentran actualizados al ultimo reporte publicado.</t>
  </si>
  <si>
    <t>Reservas  Facultativas</t>
  </si>
  <si>
    <t>Reseva por revaluo de Acciones - BVA</t>
  </si>
  <si>
    <t>PRESENTADO EN FORMA COMPARATIVA CON EL EJERCICIO ANTERIOR CERRADO EL 31/12/2024</t>
  </si>
  <si>
    <t>YA ESTA OK AL 31,03,24</t>
  </si>
  <si>
    <t>Solar Banco Cta Cte 211119375 USD</t>
  </si>
  <si>
    <t>CAMBIO CIERRE EJERCICIO AL 31/12/2024</t>
  </si>
  <si>
    <t>SALDO AL CIERRE EJERCICIO EN ₲ AL 31/12/2024</t>
  </si>
  <si>
    <t>ESTA OK</t>
  </si>
  <si>
    <t>ACUMULADOS AL 31/12/2024</t>
  </si>
  <si>
    <t>BALANCE GENERAL AL 30/06/2025</t>
  </si>
  <si>
    <t>Banco Continental 01-25-333759-08 GS</t>
  </si>
  <si>
    <t>CAMBIO CIERRE PERIODO AL 30/06/2025</t>
  </si>
  <si>
    <t>SALDO PERIODO EN ₲ AL 30/06/2025</t>
  </si>
  <si>
    <t>TIPO DE CAMBIO AL 30/06/2025</t>
  </si>
  <si>
    <t>MONTO AJUSTADO  AL 30/06/2025</t>
  </si>
  <si>
    <t>SALDO AL 30/06/2025</t>
  </si>
  <si>
    <t>INFORMACIÓN SOBRE EL EMISOR AL 30/06/2025</t>
  </si>
  <si>
    <t>Total Títulos de Renta Fija al 30/06/2025</t>
  </si>
  <si>
    <t>Total Títulos de Renta Variable al 30/06/2025</t>
  </si>
  <si>
    <t>Total Títulos de Renta Fija  en Reporto al 30/06/2025</t>
  </si>
  <si>
    <t>Total al 30/06/2025</t>
  </si>
  <si>
    <t>Total títulos permanentes al 30/06/2025</t>
  </si>
  <si>
    <t>Totales Inversiones corrientes al 30/06/2025</t>
  </si>
  <si>
    <t>Saldo período al 30/06/2025</t>
  </si>
  <si>
    <t>SALDOS AL  30/06/2025</t>
  </si>
  <si>
    <t>SALDOS AL 30/06/2025</t>
  </si>
  <si>
    <t>Totales al 30/06/2025</t>
  </si>
  <si>
    <t>SALDO 30/06/2025</t>
  </si>
  <si>
    <t>Solar Banco 211119375 Usd.</t>
  </si>
  <si>
    <t>Comisiones a Pagar al Personal</t>
  </si>
  <si>
    <t>BANCO GNB PARAGUAY SOCIEDAD ANONIMA EMISORA DE CAPITAL ABIERTO</t>
  </si>
  <si>
    <t>SUDAMERIS BANK SAECA</t>
  </si>
  <si>
    <t>BANCO BASA</t>
  </si>
  <si>
    <t>BANCO FAMILIAR SAECA</t>
  </si>
  <si>
    <t>BANCO ITAU PARAGUAY S.A</t>
  </si>
  <si>
    <t>BANCO PARA LA COMERCIALIZACIÓN Y LA PRODUCCIÓN S.A.</t>
  </si>
  <si>
    <t>SOLAR BANCO S.A.E.</t>
  </si>
  <si>
    <t>TU FINANCIERA S.A.E.C.A.</t>
  </si>
  <si>
    <t>COOPERATIVA UNIVERSITARIA DE AHORRO,CRÉDITO Y SERVICIOS LTDA</t>
  </si>
  <si>
    <t>TELEF. CELULAR DEL PARAGUAY SAE (TELECEL SAE)</t>
  </si>
  <si>
    <t>ESTADO DE RESULTADOS CORRESPONDIENTE  AL 30 DE JUNIO DE 2025                                                                                                                                                                    PRESENTADO EN FORMA COMPARATIVA CON EL 30 DE JUNIO DE 2024                                                                                                                                (Expresado en Guaraníes)</t>
  </si>
  <si>
    <t>ESTADO DE FLUJO DE EFECTIVO                                                                                                                                                                                                                                                                   CORRESPONDIENTE AL 30 DE JUNIO DE 2025 PRESENTADO EN FORMA COMPARATIVA CON EL 30 DE JUNIO DE 2024                                                                                                                                                             (Expresado en Guaraníes)</t>
  </si>
  <si>
    <t>CORRESPONDIENTE AL 30 DE JUNIO 2025 PRESENTADO EN FORMA COMPARATIVA CON EL 30 DE JUNIO 2024</t>
  </si>
  <si>
    <t>Información al 30 de Junio de 2025</t>
  </si>
  <si>
    <t>TAPE PORA SA</t>
  </si>
  <si>
    <t>INSTITUTO DE CAPACITACION Y DESARROLLO EMPRESARIAL S.A.E (INCADE S.A.E)</t>
  </si>
  <si>
    <t>Total Inversiones no Corrientes al 30/06/2025</t>
  </si>
  <si>
    <t>Al 30 de Junio del 2025 el Capital Social de la sociedad (de acuerdo al Artículo N° 5 de los estatutos sociales) es de Gs. 100.000.000.000 representado por 1.000.000 de acciones nominativas ordinarias de valor nominal Gs. 100.000 cada una.</t>
  </si>
  <si>
    <t>Gerente de Auditoria</t>
  </si>
  <si>
    <t>: BDO Auditores Consultores</t>
  </si>
  <si>
    <t>: AE012</t>
  </si>
  <si>
    <t>Noelia Gonzalez Villalba</t>
  </si>
  <si>
    <t>Gerente de Seguridad de la Informacion</t>
  </si>
  <si>
    <t>Compañía Cervecera Asuncion S.A.</t>
  </si>
  <si>
    <t>Vinculacion por Nivel de Endeudamiento</t>
  </si>
  <si>
    <t>Banco Continental 190084</t>
  </si>
  <si>
    <t>Banco Continental 853083</t>
  </si>
  <si>
    <t>Solar Banco 182965</t>
  </si>
  <si>
    <t>Ueno Bank</t>
  </si>
  <si>
    <t>Pago de Dividendos a Accionistas</t>
  </si>
  <si>
    <t>Teléfono</t>
  </si>
  <si>
    <t>(+595) 21 729 3400</t>
  </si>
  <si>
    <t>Gerente de Auditoria Interna</t>
  </si>
  <si>
    <r>
      <t xml:space="preserve">1.	                   Disponibles: Los saldos de este rubro al </t>
    </r>
    <r>
      <rPr>
        <b/>
        <sz val="10"/>
        <rFont val="Outfit"/>
      </rPr>
      <t>30 de Junio de 2025 y 31 de diciembre de 2024</t>
    </r>
    <r>
      <rPr>
        <sz val="10"/>
        <rFont val="Outfit"/>
      </rPr>
      <t>, están compuestos por fondos de libre disponibilidad en poder de la Sociedad y en Bancos de plaza, en las modalidades de cuentas corrientes y cajas de ahorros en guaraníes y en moneda extranjera.                                                                                                                   
2.                      Inversiones temporales: Las inversiones temporales son valuadas al costo histórico  y la valuación aplicada bajo RES 35
3.                     	Inversiones permanentes:  las inversiones en subsidiarias se valuan al costo en el balance individual basado NIF 8 y al VPP en el consolidado basado en la misma NIF. Con respecto a la valuación de la acción en la bolsa se aplica lo mencionado en la Res 35 
4.                      	Bienes de uso ya mencionaron en sus notas. 
5.                   	Activos intangibles y cargos diferidos, entiendo que al costo menos las amortizaciones acumuladas al cierre de cada año, las amortizaciones son calculadas por el método de línea recta y son reconocidas en los resultados del año.</t>
    </r>
  </si>
  <si>
    <t>TELEF. CELULAR DEL PARAGUAY SAE (TELECEL SAE)*</t>
  </si>
  <si>
    <t>TAPE PORA SA*</t>
  </si>
  <si>
    <t>COOPERATIVA UNIVERSITARIA DE AHORRO,CRÉDITO Y SERVICIOS LTDA*</t>
  </si>
  <si>
    <t>INSTITUTO DE CAPACITACION Y DESARROLLO EMPRESARIAL S.A.E (INCADE S.A.E)*</t>
  </si>
  <si>
    <t>Totales Otros Activos no Corrientes</t>
  </si>
  <si>
    <t>Totales Otros Activos Corrientes</t>
  </si>
  <si>
    <t>TOTAL PRÉSTAMOS FINANCIEROS 30/06/2025</t>
  </si>
  <si>
    <t>Totales al 30/06/2024</t>
  </si>
  <si>
    <t>Gastos de Seguridad</t>
  </si>
  <si>
    <t>Comisiones Pagadas al Personal</t>
  </si>
  <si>
    <t>Los Estados Financieros al 30 de Junio de 2025 fueron aprobados por Acta de Directorio N° 220  del 12  de Agosto de 2025.</t>
  </si>
  <si>
    <t>Prima en Colocación  de Acciones</t>
  </si>
  <si>
    <t>INFORMACIÓN  REFERENTE A CONTINGENCIAS Y COMPROMISOS</t>
  </si>
  <si>
    <t>ADMINISTRACIÓN  DE CARTERA (CORTO Y LARGO PLAZO)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</si>
</sst>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6">
    <numFmt numFmtId="6" formatCode="&quot;₲&quot;\ #,##0;[Red]&quot;₲&quot;\ \-#,##0"/>
    <numFmt numFmtId="41" formatCode="_ * #,##0_ ;_ * \-#,##0_ ;_ * &quot;-&quot;_ ;_ @_ "/>
    <numFmt numFmtId="43" formatCode="_ * #,##0.00_ ;_ * \-#,##0.00_ ;_ * &quot;-&quot;??_ ;_ @_ "/>
    <numFmt numFmtId="164" formatCode="_-* #,##0.00\ _€_-;\-* #,##0.00\ _€_-;_-* &quot;-&quot;??\ _€_-;_-@_-"/>
    <numFmt numFmtId="165" formatCode="_(* #,##0.00_);_(* \(#,##0.00\);_(* &quot;-&quot;??_);_(@_)"/>
    <numFmt numFmtId="166" formatCode="_ * #,##0_ ;_ * \-#,##0_ ;_ * &quot;-&quot;??_ ;_ @_ "/>
    <numFmt numFmtId="167" formatCode="_ &quot;Gs&quot;\ * #,##0_ ;_ &quot;Gs&quot;\ * \-#,##0_ ;_ &quot;Gs&quot;\ * &quot;-&quot;_ ;_ @_ "/>
    <numFmt numFmtId="168" formatCode="_ &quot;Gs&quot;\ * #,##0.00_ ;_ &quot;Gs&quot;\ * \-#,##0.00_ ;_ &quot;Gs&quot;\ * &quot;-&quot;??_ ;_ @_ "/>
    <numFmt numFmtId="169" formatCode="_ * #,##0.00_ ;_ * \-#,##0.00_ ;_ * &quot;-&quot;_ ;_ @_ "/>
    <numFmt numFmtId="170" formatCode="0.0"/>
    <numFmt numFmtId="171" formatCode="#,##0_ ;[Red]\-#,##0\ "/>
    <numFmt numFmtId="172" formatCode="#,##0.00_ ;[Red]\-#,##0.00\ "/>
    <numFmt numFmtId="173" formatCode="_-* #,##0.00_-;\-* #,##0.00_-;_-* \-??_-;_-@_-"/>
    <numFmt numFmtId="174" formatCode="_(* #,##0_);_(* \(#,##0\);_(* &quot;-&quot;??_);_(@_)"/>
    <numFmt numFmtId="175" formatCode="#,##0_ ;\-#,##0\ "/>
    <numFmt numFmtId="176" formatCode="_(* #,##0.00_);_(* \(#,##0.00\);_(* \-??_);_(@_)"/>
    <numFmt numFmtId="177" formatCode="_(* #,##0_);_(* \(#,##0\);_(* \-_);_(@_)"/>
    <numFmt numFmtId="178" formatCode="#,##0&quot; &quot;;&quot;(&quot;#,##0&quot;)&quot;"/>
    <numFmt numFmtId="179" formatCode="#,##0&quot; &quot;;&quot; -&quot;#,##0&quot; &quot;;&quot; - &quot;;@&quot; &quot;"/>
    <numFmt numFmtId="180" formatCode="&quot; &quot;#,##0&quot; &quot;;&quot; -&quot;#,##0&quot; &quot;;&quot; - &quot;;&quot; &quot;@&quot; &quot;"/>
    <numFmt numFmtId="181" formatCode="[$-3C0A]General"/>
    <numFmt numFmtId="182" formatCode="&quot;Gs &quot;#,##0.00&quot; &quot;;&quot;(Gs &quot;#,##0.00&quot;)&quot;"/>
    <numFmt numFmtId="183" formatCode="#,##0.00&quot; &quot;;&quot; -&quot;#,##0.00&quot; &quot;;&quot; -&quot;#&quot; &quot;;@&quot; &quot;"/>
    <numFmt numFmtId="184" formatCode="&quot; &quot;#,##0.00&quot; &quot;;&quot; (&quot;#,##0.00&quot;)&quot;;&quot; -&quot;00&quot; &quot;;&quot; &quot;@&quot; &quot;"/>
    <numFmt numFmtId="185" formatCode="[$G-3C0A]#,##0.00;[Red]&quot;(&quot;[$G-3C0A]#,##0.00&quot;)&quot;"/>
    <numFmt numFmtId="186" formatCode="#,##0.00&quot; &quot;[$€-407];[Red]&quot;-&quot;#,##0.00&quot; &quot;[$€-407]"/>
    <numFmt numFmtId="187" formatCode="_-* #,##0.00\ _P_t_s_-;\-* #,##0.00\ _P_t_s_-;_-* &quot;-&quot;??\ _P_t_s_-;_-@_-"/>
    <numFmt numFmtId="188" formatCode="#,##0.00\ ;&quot; (&quot;#,##0.00\);&quot; -&quot;#\ ;@\ "/>
    <numFmt numFmtId="189" formatCode="_-* #,##0.00\ _P_t_s_-;\-* #,##0.00\ _P_t_s_-;_-* \-??\ _P_t_s_-;_-@_-"/>
    <numFmt numFmtId="190" formatCode="000"/>
    <numFmt numFmtId="191" formatCode="_-* #,##0_-;\-* #,##0_-;_-* &quot;-&quot;_-;_-@_-"/>
    <numFmt numFmtId="192" formatCode="_-* #,##0.00_-;\-* #,##0.00_-;_-* &quot;-&quot;??_-;_-@_-"/>
    <numFmt numFmtId="193" formatCode="_-* #,##0_-;\-* #,##0_-;_-* &quot;-&quot;??_-;_-@_-"/>
    <numFmt numFmtId="194" formatCode="_(&quot;$&quot;* #,##0.00_);_(&quot;$&quot;* \(#,##0.00\);_(&quot;$&quot;* &quot;-&quot;??_);_(@_)"/>
    <numFmt numFmtId="195" formatCode="[$$-540A]#,##0.00_);\([$$-540A]#,##0.00\)"/>
    <numFmt numFmtId="196" formatCode="_-* #,##0.00\ &quot;Pts&quot;_-;\-* #,##0.00\ &quot;Pts&quot;_-;_-* &quot;-&quot;??\ &quot;Pts&quot;_-;_-@_-"/>
    <numFmt numFmtId="197" formatCode="0.000%"/>
    <numFmt numFmtId="198" formatCode="dd/mm/yyyy;@"/>
    <numFmt numFmtId="199" formatCode="_-* #,##0\ _€_-;\-* #,##0\ _€_-;_-* &quot;-&quot;\ _€_-;_-@_-"/>
    <numFmt numFmtId="200" formatCode="_-* #,##0\ &quot;Gs.&quot;_-;\-* #,##0\ &quot;Gs.&quot;_-;_-* &quot;-&quot;\ &quot;Gs.&quot;_-;_-@_-"/>
    <numFmt numFmtId="201" formatCode="_-* #,##0.00\ [$€]_-;\-* #,##0.00\ [$€]_-;_-* &quot;-&quot;??\ [$€]_-;_-@_-"/>
    <numFmt numFmtId="202" formatCode="_-* #,##0.00\ _G_s_._-;\-* #,##0.00\ _G_s_._-;_-* &quot;-&quot;??\ _G_s_._-;_-@_-"/>
    <numFmt numFmtId="203" formatCode="0%_);\(0%\)"/>
    <numFmt numFmtId="204" formatCode="_-* #,##0.00\ &quot;€&quot;_-;\-* #,##0.00\ &quot;€&quot;_-;_-* &quot;-&quot;??\ &quot;€&quot;_-;_-@_-"/>
    <numFmt numFmtId="205" formatCode="_-* #,##0\ _D_M_-;\-* #,##0\ _D_M_-;_-* &quot;-&quot;\ _D_M_-;_-@_-"/>
    <numFmt numFmtId="206" formatCode="_([$€]* #,##0.00_);_([$€]* \(#,##0.00\);_([$€]* &quot;-&quot;??_);_(@_)"/>
    <numFmt numFmtId="207" formatCode="0.0000"/>
    <numFmt numFmtId="208" formatCode="dd/mm/yyyy"/>
    <numFmt numFmtId="209" formatCode="#,##0.000_ ;[Red]\-#,##0.000\ "/>
    <numFmt numFmtId="210" formatCode="_(* #,##0.00_);_(* \(#,##0.00\);_(* &quot;-&quot;_);_(@_)"/>
    <numFmt numFmtId="211" formatCode="General_)"/>
    <numFmt numFmtId="212" formatCode="_-* #,##0.00\ _G_-;\-* #,##0.00\ _G_-;_-* &quot;-&quot;??\ _G_-;_-@_-"/>
    <numFmt numFmtId="213" formatCode="_-* #,##0.00\ &quot;G&quot;_-;\-* #,##0.00\ &quot;G&quot;_-;_-* &quot;-&quot;??\ &quot;G&quot;_-;_-@_-"/>
    <numFmt numFmtId="214" formatCode="_-* #,##0\ _G_-;\-* #,##0\ _G_-;_-* &quot;-&quot;\ _G_-;_-@_-"/>
    <numFmt numFmtId="215" formatCode="* #,##0\ ;* \-#,##0\ ;* &quot;- &quot;;@\ "/>
    <numFmt numFmtId="216" formatCode="&quot;Gs&quot;\ #,##0_);\(&quot;Gs&quot;\ #,##0\)"/>
  </numFmts>
  <fonts count="145">
    <font>
      <sz val="11"/>
      <color theme="1"/>
      <name val="Calibri"/>
      <family val="2"/>
      <scheme val="minor"/>
    </font>
    <font>
      <sz val="11"/>
      <color theme="1"/>
      <name val="Calibri"/>
      <family val="2"/>
      <scheme val="minor"/>
    </font>
    <font>
      <sz val="10"/>
      <name val="Arial"/>
      <family val="2"/>
    </font>
    <font>
      <sz val="12"/>
      <name val="Arial"/>
      <family val="2"/>
    </font>
    <font>
      <u/>
      <sz val="10"/>
      <color indexed="12"/>
      <name val="Arial"/>
      <family val="2"/>
    </font>
    <font>
      <sz val="9"/>
      <color theme="1"/>
      <name val="Calibri"/>
      <family val="2"/>
      <scheme val="minor"/>
    </font>
    <font>
      <sz val="11"/>
      <color indexed="8"/>
      <name val="Calibri"/>
      <family val="2"/>
    </font>
    <font>
      <sz val="9"/>
      <name val="Segoe UI"/>
      <family val="2"/>
    </font>
    <font>
      <u/>
      <sz val="11"/>
      <color theme="10"/>
      <name val="Calibri"/>
      <family val="2"/>
      <scheme val="minor"/>
    </font>
    <font>
      <sz val="11"/>
      <color rgb="FF000000"/>
      <name val="Arial"/>
      <family val="2"/>
    </font>
    <font>
      <b/>
      <i/>
      <sz val="16"/>
      <color rgb="FF000000"/>
      <name val="Arial"/>
      <family val="2"/>
    </font>
    <font>
      <sz val="12"/>
      <color rgb="FF000000"/>
      <name val="Arial"/>
      <family val="2"/>
    </font>
    <font>
      <sz val="10"/>
      <color rgb="FF000000"/>
      <name val="Arial"/>
      <family val="2"/>
    </font>
    <font>
      <b/>
      <i/>
      <u/>
      <sz val="11"/>
      <color rgb="FF000000"/>
      <name val="Arial"/>
      <family val="2"/>
    </font>
    <font>
      <sz val="11"/>
      <color indexed="8"/>
      <name val="Calibri"/>
      <family val="2"/>
      <charset val="1"/>
    </font>
    <font>
      <sz val="9.5"/>
      <color theme="1"/>
      <name val="Arial"/>
      <family val="2"/>
    </font>
    <font>
      <sz val="9.5"/>
      <color theme="1"/>
      <name val="Calibri"/>
      <family val="2"/>
      <scheme val="minor"/>
    </font>
    <font>
      <b/>
      <u/>
      <sz val="12"/>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Arial"/>
      <family val="2"/>
    </font>
    <font>
      <sz val="10"/>
      <name val="Times New Roman"/>
      <family val="1"/>
    </font>
    <font>
      <sz val="11"/>
      <color rgb="FF000000"/>
      <name val="Calibri"/>
      <family val="2"/>
      <scheme val="minor"/>
    </font>
    <font>
      <sz val="11"/>
      <color indexed="8"/>
      <name val="Calibri"/>
      <family val="2"/>
      <scheme val="minor"/>
    </font>
    <font>
      <sz val="12"/>
      <color theme="1"/>
      <name val="Calibri"/>
      <family val="2"/>
      <scheme val="minor"/>
    </font>
    <font>
      <sz val="8"/>
      <name val="Verdana"/>
      <family val="2"/>
    </font>
    <font>
      <sz val="10"/>
      <name val="Verdana"/>
      <family val="2"/>
    </font>
    <font>
      <u/>
      <sz val="10"/>
      <color theme="10"/>
      <name val="Arial"/>
      <family val="2"/>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2"/>
      <name val="Times New Roman"/>
      <family val="1"/>
    </font>
    <font>
      <sz val="10"/>
      <color indexed="8"/>
      <name val="Arial"/>
      <family val="2"/>
    </font>
    <font>
      <u/>
      <sz val="11"/>
      <color theme="10"/>
      <name val="Calibri"/>
      <family val="2"/>
      <charset val="238"/>
      <scheme val="minor"/>
    </font>
    <font>
      <sz val="11"/>
      <color rgb="FF9C6500"/>
      <name val="Calibri"/>
      <family val="2"/>
      <scheme val="minor"/>
    </font>
    <font>
      <b/>
      <sz val="18"/>
      <color theme="3"/>
      <name val="Cambria"/>
      <family val="2"/>
      <scheme val="major"/>
    </font>
    <font>
      <sz val="10"/>
      <name val="Nimbus Sans L"/>
    </font>
    <font>
      <sz val="9.5"/>
      <color theme="1"/>
      <name val="Outfit"/>
    </font>
    <font>
      <b/>
      <sz val="12"/>
      <color theme="1"/>
      <name val="Outfit"/>
    </font>
    <font>
      <sz val="10"/>
      <color theme="1"/>
      <name val="Outfit"/>
    </font>
    <font>
      <b/>
      <sz val="10"/>
      <color theme="1"/>
      <name val="Outfit"/>
    </font>
    <font>
      <b/>
      <u/>
      <sz val="12"/>
      <color theme="1"/>
      <name val="Outfit"/>
    </font>
    <font>
      <b/>
      <sz val="9.5"/>
      <color theme="1"/>
      <name val="Outfit"/>
    </font>
    <font>
      <b/>
      <u/>
      <sz val="10"/>
      <color theme="1"/>
      <name val="Outfit"/>
    </font>
    <font>
      <b/>
      <u/>
      <sz val="10"/>
      <color theme="1"/>
      <name val="Arial"/>
      <family val="2"/>
    </font>
    <font>
      <sz val="10"/>
      <color theme="1"/>
      <name val="Arial"/>
      <family val="2"/>
    </font>
    <font>
      <u/>
      <sz val="10"/>
      <color theme="10"/>
      <name val="Outfit"/>
    </font>
    <font>
      <b/>
      <sz val="10"/>
      <color theme="1"/>
      <name val="Arial"/>
      <family val="2"/>
    </font>
    <font>
      <sz val="9.5"/>
      <name val="Outfit"/>
    </font>
    <font>
      <b/>
      <sz val="9.5"/>
      <name val="Outfit"/>
    </font>
    <font>
      <sz val="9.5"/>
      <color rgb="FFFF0000"/>
      <name val="Outfit"/>
    </font>
    <font>
      <b/>
      <sz val="10"/>
      <color theme="0"/>
      <name val="Outfit"/>
    </font>
    <font>
      <sz val="9.5"/>
      <color theme="0"/>
      <name val="Outfit"/>
    </font>
    <font>
      <b/>
      <sz val="10"/>
      <color theme="1" tint="4.9989318521683403E-2"/>
      <name val="Outfit"/>
    </font>
    <font>
      <sz val="10"/>
      <color theme="1" tint="4.9989318521683403E-2"/>
      <name val="Outfit"/>
    </font>
    <font>
      <b/>
      <i/>
      <sz val="10"/>
      <color theme="1" tint="4.9989318521683403E-2"/>
      <name val="Outfit"/>
    </font>
    <font>
      <b/>
      <u/>
      <sz val="10"/>
      <color theme="1" tint="4.9989318521683403E-2"/>
      <name val="Outfit"/>
    </font>
    <font>
      <b/>
      <sz val="9.5"/>
      <color theme="0"/>
      <name val="Outfit"/>
    </font>
    <font>
      <b/>
      <u/>
      <sz val="10"/>
      <color theme="0"/>
      <name val="Outfit"/>
    </font>
    <font>
      <sz val="10"/>
      <color theme="0"/>
      <name val="Outfit"/>
    </font>
    <font>
      <sz val="18"/>
      <color theme="3"/>
      <name val="Cambria"/>
      <family val="2"/>
      <scheme val="major"/>
    </font>
    <font>
      <b/>
      <sz val="10"/>
      <color rgb="FFFF0000"/>
      <name val="Outfit"/>
    </font>
    <font>
      <sz val="11"/>
      <color indexed="9"/>
      <name val="Calibri"/>
      <family val="2"/>
    </font>
    <font>
      <sz val="11"/>
      <color indexed="17"/>
      <name val="Calibri"/>
      <family val="2"/>
    </font>
    <font>
      <b/>
      <sz val="11"/>
      <color indexed="9"/>
      <name val="Calibri"/>
      <family val="2"/>
    </font>
    <font>
      <sz val="11"/>
      <color indexed="52"/>
      <name val="Calibri"/>
      <family val="2"/>
    </font>
    <font>
      <b/>
      <sz val="12"/>
      <color indexed="9"/>
      <name val="Calibri"/>
      <family val="2"/>
    </font>
    <font>
      <b/>
      <sz val="11"/>
      <color indexed="52"/>
      <name val="Calibri"/>
      <family val="2"/>
    </font>
    <font>
      <b/>
      <sz val="11"/>
      <color indexed="62"/>
      <name val="Calibri"/>
      <family val="2"/>
    </font>
    <font>
      <sz val="11"/>
      <color indexed="62"/>
      <name val="Calibri"/>
      <family val="2"/>
    </font>
    <font>
      <sz val="12"/>
      <color indexed="17"/>
      <name val="Calibri"/>
      <family val="2"/>
    </font>
    <font>
      <b/>
      <sz val="15"/>
      <color indexed="56"/>
      <name val="Calibri"/>
      <family val="2"/>
    </font>
    <font>
      <b/>
      <sz val="11"/>
      <color indexed="56"/>
      <name val="Calibri"/>
      <family val="2"/>
    </font>
    <font>
      <sz val="11"/>
      <color indexed="20"/>
      <name val="Calibri"/>
      <family val="2"/>
    </font>
    <font>
      <sz val="12"/>
      <color indexed="62"/>
      <name val="Calibri"/>
      <family val="2"/>
    </font>
    <font>
      <sz val="12"/>
      <color indexed="52"/>
      <name val="Calibri"/>
      <family val="2"/>
    </font>
    <font>
      <sz val="12"/>
      <color indexed="60"/>
      <name val="Calibri"/>
      <family val="2"/>
    </font>
    <font>
      <b/>
      <sz val="11"/>
      <color indexed="63"/>
      <name val="Calibri"/>
      <family val="2"/>
    </font>
    <font>
      <sz val="11"/>
      <color indexed="10"/>
      <name val="Calibri"/>
      <family val="2"/>
    </font>
    <font>
      <i/>
      <sz val="11"/>
      <color indexed="23"/>
      <name val="Calibri"/>
      <family val="2"/>
    </font>
    <font>
      <b/>
      <sz val="12"/>
      <color indexed="8"/>
      <name val="Calibri"/>
      <family val="2"/>
    </font>
    <font>
      <sz val="12"/>
      <color indexed="10"/>
      <name val="Calibri"/>
      <family val="2"/>
    </font>
    <font>
      <b/>
      <sz val="10"/>
      <name val="Arial"/>
      <family val="2"/>
    </font>
    <font>
      <b/>
      <sz val="13"/>
      <color indexed="56"/>
      <name val="Calibri"/>
      <family val="2"/>
    </font>
    <font>
      <sz val="11"/>
      <color indexed="60"/>
      <name val="Calibri"/>
      <family val="2"/>
    </font>
    <font>
      <b/>
      <sz val="10"/>
      <color indexed="10"/>
      <name val="Arial"/>
      <family val="2"/>
    </font>
    <font>
      <b/>
      <sz val="18"/>
      <color indexed="56"/>
      <name val="Cambria"/>
      <family val="2"/>
    </font>
    <font>
      <b/>
      <sz val="11"/>
      <color indexed="8"/>
      <name val="Calibri"/>
      <family val="2"/>
    </font>
    <font>
      <sz val="10"/>
      <name val="Arial"/>
      <family val="2"/>
    </font>
    <font>
      <sz val="10"/>
      <color indexed="64"/>
      <name val="Arial"/>
      <family val="2"/>
    </font>
    <font>
      <sz val="10"/>
      <name val="Courier"/>
      <family val="3"/>
    </font>
    <font>
      <sz val="10"/>
      <name val="MS Sans Serif"/>
      <family val="2"/>
    </font>
    <font>
      <sz val="11"/>
      <color theme="1"/>
      <name val="Arial"/>
      <family val="2"/>
    </font>
    <font>
      <sz val="6.75"/>
      <color rgb="FF000000"/>
      <name val="Arial"/>
      <family val="2"/>
    </font>
    <font>
      <sz val="7"/>
      <color theme="1"/>
      <name val="Outfit"/>
    </font>
    <font>
      <sz val="10"/>
      <color rgb="FFFF0000"/>
      <name val="Outfit"/>
    </font>
    <font>
      <sz val="11"/>
      <color rgb="FF000000"/>
      <name val="Calibri"/>
      <family val="2"/>
    </font>
    <font>
      <sz val="11"/>
      <color rgb="FF000000"/>
      <name val="Calibri"/>
      <family val="2"/>
    </font>
    <font>
      <sz val="10"/>
      <name val="Outfit"/>
    </font>
    <font>
      <b/>
      <i/>
      <sz val="10"/>
      <color rgb="FFFF0000"/>
      <name val="Outfit"/>
    </font>
    <font>
      <b/>
      <sz val="10"/>
      <name val="Outfit"/>
    </font>
    <font>
      <sz val="10"/>
      <name val="Courier"/>
      <family val="3"/>
    </font>
    <font>
      <sz val="12"/>
      <name val="Courier"/>
      <family val="3"/>
    </font>
    <font>
      <sz val="11"/>
      <color theme="1"/>
      <name val="Calibri"/>
      <family val="2"/>
    </font>
    <font>
      <sz val="10"/>
      <color theme="1"/>
      <name val="Calibri"/>
      <family val="2"/>
      <scheme val="minor"/>
    </font>
    <font>
      <sz val="10"/>
      <name val="Bitstream Vera Sans"/>
      <family val="2"/>
    </font>
    <font>
      <sz val="9"/>
      <name val="Segoe UI"/>
      <family val="2"/>
      <charset val="1"/>
    </font>
    <font>
      <sz val="10"/>
      <color indexed="8"/>
      <name val="Arial"/>
      <family val="2"/>
      <charset val="1"/>
    </font>
    <font>
      <b/>
      <sz val="9"/>
      <name val="Outfit"/>
    </font>
    <font>
      <i/>
      <sz val="9"/>
      <name val="Outfit"/>
    </font>
    <font>
      <b/>
      <u/>
      <sz val="10"/>
      <name val="Outfit"/>
    </font>
    <font>
      <b/>
      <i/>
      <sz val="8"/>
      <color theme="1" tint="4.9989318521683403E-2"/>
      <name val="Outfit"/>
    </font>
    <font>
      <sz val="10"/>
      <name val="Arial"/>
      <family val="2"/>
    </font>
    <font>
      <b/>
      <sz val="9.5"/>
      <color rgb="FFFF0000"/>
      <name val="Outfit"/>
    </font>
    <font>
      <sz val="9"/>
      <color rgb="FFFF0000"/>
      <name val="Outfit"/>
    </font>
    <font>
      <sz val="9.5"/>
      <color rgb="FFFF0000"/>
      <name val="Calibri"/>
      <family val="2"/>
      <scheme val="minor"/>
    </font>
    <font>
      <b/>
      <sz val="12"/>
      <color rgb="FFFF0000"/>
      <name val="Arial"/>
      <family val="2"/>
    </font>
    <font>
      <b/>
      <i/>
      <sz val="9.5"/>
      <color rgb="FFFF0000"/>
      <name val="Calibri"/>
      <family val="2"/>
      <scheme val="minor"/>
    </font>
    <font>
      <u/>
      <sz val="10"/>
      <color theme="1"/>
      <name val="Outfit"/>
    </font>
  </fonts>
  <fills count="65">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BAD40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7"/>
        <bgColor indexed="41"/>
      </patternFill>
    </fill>
    <fill>
      <patternFill patternType="solid">
        <fgColor indexed="26"/>
        <bgColor indexed="9"/>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3"/>
        <bgColor indexed="26"/>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2"/>
        <bgColor indexed="27"/>
      </patternFill>
    </fill>
    <fill>
      <patternFill patternType="solid">
        <fgColor indexed="22"/>
      </patternFill>
    </fill>
    <fill>
      <patternFill patternType="solid">
        <fgColor indexed="55"/>
        <bgColor indexed="23"/>
      </patternFill>
    </fill>
    <fill>
      <patternFill patternType="solid">
        <fgColor indexed="27"/>
        <bgColor indexed="64"/>
      </patternFill>
    </fill>
    <fill>
      <patternFill patternType="solid">
        <fgColor indexed="43"/>
      </patternFill>
    </fill>
    <fill>
      <patternFill patternType="solid">
        <fgColor indexed="26"/>
      </patternFill>
    </fill>
    <fill>
      <patternFill patternType="solid">
        <fgColor indexed="31"/>
        <bgColor indexed="64"/>
      </patternFill>
    </fill>
    <fill>
      <patternFill patternType="solid">
        <fgColor theme="8" tint="0.59999389629810485"/>
        <bgColor indexed="64"/>
      </patternFill>
    </fill>
  </fills>
  <borders count="5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style="thin">
        <color auto="1"/>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hair">
        <color auto="1"/>
      </bottom>
      <diagonal/>
    </border>
    <border>
      <left style="thin">
        <color auto="1"/>
      </left>
      <right style="thin">
        <color auto="1"/>
      </right>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auto="1"/>
      </right>
      <top/>
      <bottom/>
      <diagonal/>
    </border>
    <border>
      <left/>
      <right/>
      <top style="thin">
        <color indexed="64"/>
      </top>
      <bottom style="double">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4076">
    <xf numFmtId="0" fontId="0" fillId="0" borderId="0"/>
    <xf numFmtId="165" fontId="1" fillId="0" borderId="0" applyFont="0" applyFill="0" applyBorder="0" applyAlignment="0" applyProtection="0"/>
    <xf numFmtId="0" fontId="1"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43" fontId="2" fillId="0" borderId="0" applyFont="0" applyFill="0" applyBorder="0" applyAlignment="0" applyProtection="0"/>
    <xf numFmtId="0" fontId="2" fillId="0" borderId="0"/>
    <xf numFmtId="0" fontId="4" fillId="0" borderId="0" applyNumberFormat="0" applyFill="0" applyBorder="0" applyAlignment="0" applyProtection="0">
      <alignment vertical="top"/>
      <protection locked="0"/>
    </xf>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167"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3" applyNumberFormat="0" applyFont="0" applyAlignment="0" applyProtection="0"/>
    <xf numFmtId="9" fontId="2" fillId="0" borderId="0" applyFont="0" applyFill="0" applyBorder="0" applyAlignment="0" applyProtection="0"/>
    <xf numFmtId="168" fontId="2" fillId="0" borderId="0" applyFont="0" applyFill="0" applyBorder="0" applyAlignment="0" applyProtection="0"/>
    <xf numFmtId="0" fontId="2" fillId="0" borderId="0"/>
    <xf numFmtId="0" fontId="1" fillId="0" borderId="0"/>
    <xf numFmtId="43" fontId="2" fillId="0" borderId="0" applyFont="0" applyFill="0" applyBorder="0" applyAlignment="0" applyProtection="0"/>
    <xf numFmtId="0" fontId="2" fillId="0" borderId="0"/>
    <xf numFmtId="41" fontId="1" fillId="0" borderId="0" applyFont="0" applyFill="0" applyBorder="0" applyAlignment="0" applyProtection="0"/>
    <xf numFmtId="0" fontId="6" fillId="0" borderId="0"/>
    <xf numFmtId="173" fontId="6" fillId="0" borderId="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0" fontId="7" fillId="0" borderId="0"/>
    <xf numFmtId="164" fontId="7" fillId="0" borderId="0" applyFont="0" applyFill="0" applyBorder="0" applyAlignment="0" applyProtection="0"/>
    <xf numFmtId="41" fontId="1" fillId="0" borderId="0" applyFont="0" applyFill="0" applyBorder="0" applyAlignment="0" applyProtection="0"/>
    <xf numFmtId="0" fontId="8" fillId="0" borderId="0" applyNumberForma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6" fontId="2" fillId="0" borderId="0" applyFill="0" applyBorder="0" applyAlignment="0" applyProtection="0"/>
    <xf numFmtId="176" fontId="2" fillId="0" borderId="0" applyFill="0" applyBorder="0" applyAlignment="0" applyProtection="0"/>
    <xf numFmtId="176" fontId="2" fillId="0" borderId="0" applyFill="0" applyBorder="0" applyAlignment="0" applyProtection="0"/>
    <xf numFmtId="177" fontId="2" fillId="0" borderId="0" applyFill="0" applyBorder="0" applyAlignment="0" applyProtection="0"/>
    <xf numFmtId="0" fontId="3" fillId="0" borderId="0"/>
    <xf numFmtId="9" fontId="2" fillId="0" borderId="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0" fontId="9" fillId="0" borderId="0"/>
    <xf numFmtId="180" fontId="9" fillId="0" borderId="0" applyFont="0" applyFill="0" applyBorder="0" applyAlignment="0" applyProtection="0"/>
    <xf numFmtId="178" fontId="9" fillId="0" borderId="0" applyFont="0" applyBorder="0" applyProtection="0"/>
    <xf numFmtId="182" fontId="9" fillId="0" borderId="0" applyFont="0" applyBorder="0" applyProtection="0"/>
    <xf numFmtId="179" fontId="9" fillId="0" borderId="0" applyFont="0" applyBorder="0" applyProtection="0"/>
    <xf numFmtId="183" fontId="9" fillId="0" borderId="0" applyFont="0" applyBorder="0" applyProtection="0"/>
    <xf numFmtId="0" fontId="10" fillId="0" borderId="0" applyNumberFormat="0" applyBorder="0" applyProtection="0">
      <alignment horizontal="center"/>
    </xf>
    <xf numFmtId="0" fontId="10" fillId="0" borderId="0" applyNumberFormat="0" applyBorder="0" applyProtection="0">
      <alignment horizontal="center"/>
    </xf>
    <xf numFmtId="0" fontId="10" fillId="0" borderId="0" applyNumberFormat="0" applyBorder="0" applyProtection="0">
      <alignment horizontal="center" textRotation="90"/>
    </xf>
    <xf numFmtId="181" fontId="10" fillId="0" borderId="0" applyBorder="0" applyProtection="0">
      <alignment horizontal="center" textRotation="90"/>
    </xf>
    <xf numFmtId="0" fontId="10" fillId="0" borderId="0" applyNumberFormat="0" applyBorder="0" applyProtection="0">
      <alignment horizontal="center" textRotation="90"/>
    </xf>
    <xf numFmtId="180" fontId="9" fillId="0" borderId="0" applyFont="0" applyBorder="0" applyProtection="0"/>
    <xf numFmtId="184" fontId="9" fillId="0" borderId="0" applyFont="0" applyBorder="0" applyProtection="0"/>
    <xf numFmtId="0" fontId="11" fillId="0" borderId="0" applyNumberFormat="0" applyBorder="0" applyProtection="0"/>
    <xf numFmtId="181" fontId="9" fillId="0" borderId="0" applyFont="0" applyBorder="0" applyProtection="0"/>
    <xf numFmtId="181" fontId="12" fillId="0" borderId="0" applyBorder="0" applyProtection="0"/>
    <xf numFmtId="0" fontId="13" fillId="0" borderId="0" applyNumberFormat="0" applyBorder="0" applyProtection="0"/>
    <xf numFmtId="181" fontId="13" fillId="0" borderId="0" applyBorder="0" applyProtection="0"/>
    <xf numFmtId="0" fontId="13" fillId="0" borderId="0" applyNumberFormat="0" applyBorder="0" applyProtection="0"/>
    <xf numFmtId="185" fontId="13" fillId="0" borderId="0" applyBorder="0" applyProtection="0"/>
    <xf numFmtId="186" fontId="13" fillId="0" borderId="0" applyBorder="0" applyProtection="0"/>
    <xf numFmtId="185" fontId="13" fillId="0" borderId="0" applyBorder="0" applyProtection="0"/>
    <xf numFmtId="187" fontId="2" fillId="0" borderId="0" applyFont="0" applyFill="0" applyBorder="0" applyAlignment="0" applyProtection="0"/>
    <xf numFmtId="43" fontId="1" fillId="0" borderId="0" applyFont="0" applyFill="0" applyBorder="0" applyAlignment="0" applyProtection="0"/>
    <xf numFmtId="187" fontId="2" fillId="0" borderId="0" applyFont="0" applyFill="0" applyBorder="0" applyAlignment="0" applyProtection="0"/>
    <xf numFmtId="0" fontId="1" fillId="0" borderId="0"/>
    <xf numFmtId="0" fontId="1" fillId="0" borderId="0"/>
    <xf numFmtId="0" fontId="1" fillId="0" borderId="0"/>
    <xf numFmtId="41" fontId="2" fillId="0" borderId="0" applyFont="0" applyFill="0" applyBorder="0" applyAlignment="0" applyProtection="0"/>
    <xf numFmtId="9" fontId="2" fillId="0" borderId="0" applyFill="0" applyBorder="0" applyAlignment="0" applyProtection="0"/>
    <xf numFmtId="188" fontId="2"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89" fontId="2" fillId="0" borderId="0" applyFill="0" applyBorder="0" applyAlignment="0" applyProtection="0"/>
    <xf numFmtId="190" fontId="2" fillId="0" borderId="0" applyFill="0" applyBorder="0" applyAlignment="0" applyProtection="0"/>
    <xf numFmtId="0" fontId="14" fillId="0" borderId="0"/>
    <xf numFmtId="0" fontId="4" fillId="0" borderId="0" applyNumberFormat="0" applyFill="0" applyBorder="0" applyAlignment="0" applyProtection="0"/>
    <xf numFmtId="0" fontId="4" fillId="0" borderId="0" applyNumberFormat="0" applyFill="0" applyBorder="0" applyAlignment="0" applyProtection="0"/>
    <xf numFmtId="189" fontId="2" fillId="0" borderId="0" applyFill="0" applyBorder="0" applyAlignment="0" applyProtection="0"/>
    <xf numFmtId="189" fontId="2" fillId="0" borderId="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8" fillId="0" borderId="14" applyNumberFormat="0" applyFill="0" applyAlignment="0" applyProtection="0"/>
    <xf numFmtId="0" fontId="19" fillId="0" borderId="15" applyNumberFormat="0" applyFill="0" applyAlignment="0" applyProtection="0"/>
    <xf numFmtId="0" fontId="20" fillId="0" borderId="16" applyNumberFormat="0" applyFill="0" applyAlignment="0" applyProtection="0"/>
    <xf numFmtId="0" fontId="20" fillId="0" borderId="0" applyNumberFormat="0" applyFill="0" applyBorder="0" applyAlignment="0" applyProtection="0"/>
    <xf numFmtId="0" fontId="21" fillId="4" borderId="0" applyNumberFormat="0" applyBorder="0" applyAlignment="0" applyProtection="0"/>
    <xf numFmtId="0" fontId="22" fillId="5" borderId="0" applyNumberFormat="0" applyBorder="0" applyAlignment="0" applyProtection="0"/>
    <xf numFmtId="0" fontId="23" fillId="7" borderId="17" applyNumberFormat="0" applyAlignment="0" applyProtection="0"/>
    <xf numFmtId="0" fontId="24" fillId="8" borderId="18" applyNumberFormat="0" applyAlignment="0" applyProtection="0"/>
    <xf numFmtId="0" fontId="25" fillId="8" borderId="17" applyNumberFormat="0" applyAlignment="0" applyProtection="0"/>
    <xf numFmtId="0" fontId="26" fillId="0" borderId="19" applyNumberFormat="0" applyFill="0" applyAlignment="0" applyProtection="0"/>
    <xf numFmtId="0" fontId="27" fillId="9" borderId="20" applyNumberFormat="0" applyAlignment="0" applyProtection="0"/>
    <xf numFmtId="0" fontId="28" fillId="0" borderId="0" applyNumberFormat="0" applyFill="0" applyBorder="0" applyAlignment="0" applyProtection="0"/>
    <xf numFmtId="0" fontId="1" fillId="2" borderId="3" applyNumberFormat="0" applyFont="0" applyAlignment="0" applyProtection="0"/>
    <xf numFmtId="0" fontId="29" fillId="0" borderId="0" applyNumberFormat="0" applyFill="0" applyBorder="0" applyAlignment="0" applyProtection="0"/>
    <xf numFmtId="0" fontId="30" fillId="0" borderId="21" applyNumberFormat="0" applyFill="0" applyAlignment="0" applyProtection="0"/>
    <xf numFmtId="0" fontId="3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43" fillId="0" borderId="15" applyNumberFormat="0" applyFill="0" applyAlignment="0" applyProtection="0"/>
    <xf numFmtId="43" fontId="1" fillId="0" borderId="0" applyFont="0" applyFill="0" applyBorder="0" applyAlignment="0" applyProtection="0"/>
    <xf numFmtId="41" fontId="1" fillId="0" borderId="0" applyFont="0" applyFill="0" applyBorder="0" applyAlignment="0" applyProtection="0"/>
    <xf numFmtId="0" fontId="40" fillId="0" borderId="0"/>
    <xf numFmtId="0" fontId="45" fillId="4" borderId="0" applyNumberFormat="0" applyBorder="0" applyAlignment="0" applyProtection="0"/>
    <xf numFmtId="41" fontId="2" fillId="0" borderId="0" applyFont="0" applyFill="0" applyBorder="0" applyAlignment="0" applyProtection="0"/>
    <xf numFmtId="0" fontId="44" fillId="0" borderId="16" applyNumberFormat="0" applyFill="0" applyAlignment="0" applyProtection="0"/>
    <xf numFmtId="43" fontId="2" fillId="0" borderId="0" applyFont="0" applyFill="0" applyBorder="0" applyAlignment="0" applyProtection="0"/>
    <xf numFmtId="43" fontId="1" fillId="0" borderId="0" applyFont="0" applyFill="0" applyBorder="0" applyAlignment="0" applyProtection="0"/>
    <xf numFmtId="0" fontId="2" fillId="0" borderId="0" applyNumberFormat="0" applyFill="0" applyBorder="0" applyAlignment="0" applyProtection="0"/>
    <xf numFmtId="0" fontId="2" fillId="0" borderId="0"/>
    <xf numFmtId="0" fontId="2" fillId="0" borderId="0"/>
    <xf numFmtId="0" fontId="1" fillId="0" borderId="0"/>
    <xf numFmtId="43" fontId="6" fillId="0" borderId="0" applyFont="0" applyFill="0" applyBorder="0" applyAlignment="0" applyProtection="0"/>
    <xf numFmtId="0" fontId="2" fillId="0" borderId="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2" fillId="0" borderId="0" applyFont="0" applyFill="0" applyBorder="0" applyAlignment="0" applyProtection="0"/>
    <xf numFmtId="0" fontId="2" fillId="0" borderId="0" applyNumberFormat="0" applyFill="0" applyBorder="0" applyAlignment="0" applyProtection="0"/>
    <xf numFmtId="0" fontId="1" fillId="0" borderId="0"/>
    <xf numFmtId="0" fontId="2" fillId="0" borderId="0"/>
    <xf numFmtId="43" fontId="2" fillId="0" borderId="0" applyFont="0" applyFill="0" applyBorder="0" applyAlignment="0" applyProtection="0"/>
    <xf numFmtId="192" fontId="1" fillId="0" borderId="0" applyFont="0" applyFill="0" applyBorder="0" applyAlignment="0" applyProtection="0"/>
    <xf numFmtId="0" fontId="34" fillId="0" borderId="0"/>
    <xf numFmtId="191" fontId="2" fillId="0" borderId="0" applyFont="0" applyFill="0" applyBorder="0" applyAlignment="0" applyProtection="0"/>
    <xf numFmtId="43" fontId="1" fillId="0" borderId="0" applyFont="0" applyFill="0" applyBorder="0" applyAlignment="0" applyProtection="0"/>
    <xf numFmtId="0" fontId="34" fillId="0" borderId="0"/>
    <xf numFmtId="0" fontId="2" fillId="0" borderId="0"/>
    <xf numFmtId="43" fontId="6"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1" fillId="0" borderId="0"/>
    <xf numFmtId="0" fontId="42" fillId="0" borderId="14" applyNumberFormat="0" applyFill="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44" fillId="0" borderId="0" applyNumberForma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0" fontId="36" fillId="0" borderId="0"/>
    <xf numFmtId="41" fontId="36" fillId="0" borderId="0" applyFont="0" applyFill="0" applyBorder="0" applyAlignment="0" applyProtection="0"/>
    <xf numFmtId="41" fontId="1" fillId="0" borderId="0" applyFont="0" applyFill="0" applyBorder="0" applyAlignment="0" applyProtection="0"/>
    <xf numFmtId="41" fontId="2" fillId="0" borderId="0" applyFont="0" applyFill="0" applyBorder="0" applyAlignment="0" applyProtection="0"/>
    <xf numFmtId="41" fontId="1"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94" fontId="37" fillId="0" borderId="0" applyFont="0" applyFill="0" applyBorder="0" applyAlignment="0" applyProtection="0"/>
    <xf numFmtId="0" fontId="2" fillId="0" borderId="0"/>
    <xf numFmtId="0" fontId="1" fillId="0" borderId="0"/>
    <xf numFmtId="0" fontId="38" fillId="0" borderId="0"/>
    <xf numFmtId="9" fontId="2" fillId="0" borderId="0" applyFont="0" applyFill="0" applyBorder="0" applyAlignment="0" applyProtection="0"/>
    <xf numFmtId="41" fontId="1" fillId="0" borderId="0" applyFont="0" applyFill="0" applyBorder="0" applyAlignment="0" applyProtection="0"/>
    <xf numFmtId="192" fontId="1" fillId="0" borderId="0" applyFont="0" applyFill="0" applyBorder="0" applyAlignment="0" applyProtection="0"/>
    <xf numFmtId="0" fontId="2" fillId="0" borderId="0"/>
    <xf numFmtId="41" fontId="1" fillId="0" borderId="0" applyFont="0" applyFill="0" applyBorder="0" applyAlignment="0" applyProtection="0"/>
    <xf numFmtId="43" fontId="6" fillId="0" borderId="0" applyFont="0" applyFill="0" applyBorder="0" applyAlignment="0" applyProtection="0"/>
    <xf numFmtId="41" fontId="2" fillId="0" borderId="0" applyFont="0" applyFill="0" applyBorder="0" applyAlignment="0" applyProtection="0"/>
    <xf numFmtId="9" fontId="36" fillId="0" borderId="0" applyFont="0" applyFill="0" applyBorder="0" applyAlignment="0" applyProtection="0"/>
    <xf numFmtId="0" fontId="41" fillId="0" borderId="0" applyNumberForma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0" fontId="1" fillId="0" borderId="0"/>
    <xf numFmtId="41" fontId="1" fillId="0" borderId="0" applyFont="0" applyFill="0" applyBorder="0" applyAlignment="0" applyProtection="0"/>
    <xf numFmtId="192" fontId="1" fillId="0" borderId="0" applyFont="0" applyFill="0" applyBorder="0" applyAlignment="0" applyProtection="0"/>
    <xf numFmtId="0" fontId="1" fillId="0" borderId="0"/>
    <xf numFmtId="192"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0" fontId="39" fillId="0" borderId="0" applyNumberFormat="0" applyFill="0" applyBorder="0" applyAlignment="0" applyProtection="0"/>
    <xf numFmtId="0" fontId="46" fillId="5" borderId="0" applyNumberFormat="0" applyBorder="0" applyAlignment="0" applyProtection="0"/>
    <xf numFmtId="41" fontId="1" fillId="0" borderId="0" applyFont="0" applyFill="0" applyBorder="0" applyAlignment="0" applyProtection="0"/>
    <xf numFmtId="0" fontId="47" fillId="6" borderId="0" applyNumberFormat="0" applyBorder="0" applyAlignment="0" applyProtection="0"/>
    <xf numFmtId="0" fontId="48" fillId="7" borderId="17" applyNumberFormat="0" applyAlignment="0" applyProtection="0"/>
    <xf numFmtId="0" fontId="49" fillId="8" borderId="18" applyNumberFormat="0" applyAlignment="0" applyProtection="0"/>
    <xf numFmtId="0" fontId="50" fillId="8" borderId="17" applyNumberFormat="0" applyAlignment="0" applyProtection="0"/>
    <xf numFmtId="0" fontId="51" fillId="0" borderId="19" applyNumberFormat="0" applyFill="0" applyAlignment="0" applyProtection="0"/>
    <xf numFmtId="0" fontId="52" fillId="9" borderId="20" applyNumberFormat="0" applyAlignment="0" applyProtection="0"/>
    <xf numFmtId="0" fontId="53" fillId="0" borderId="0" applyNumberFormat="0" applyFill="0" applyBorder="0" applyAlignment="0" applyProtection="0"/>
    <xf numFmtId="0" fontId="40" fillId="2" borderId="3" applyNumberFormat="0" applyFont="0" applyAlignment="0" applyProtection="0"/>
    <xf numFmtId="0" fontId="54" fillId="0" borderId="0" applyNumberFormat="0" applyFill="0" applyBorder="0" applyAlignment="0" applyProtection="0"/>
    <xf numFmtId="0" fontId="55" fillId="0" borderId="21" applyNumberFormat="0" applyFill="0" applyAlignment="0" applyProtection="0"/>
    <xf numFmtId="0" fontId="56"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56" fillId="13" borderId="0" applyNumberFormat="0" applyBorder="0" applyAlignment="0" applyProtection="0"/>
    <xf numFmtId="0" fontId="56" fillId="14"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56" fillId="17" borderId="0" applyNumberFormat="0" applyBorder="0" applyAlignment="0" applyProtection="0"/>
    <xf numFmtId="0" fontId="56" fillId="18" borderId="0" applyNumberFormat="0" applyBorder="0" applyAlignment="0" applyProtection="0"/>
    <xf numFmtId="0" fontId="40" fillId="19" borderId="0" applyNumberFormat="0" applyBorder="0" applyAlignment="0" applyProtection="0"/>
    <xf numFmtId="0" fontId="40" fillId="20" borderId="0" applyNumberFormat="0" applyBorder="0" applyAlignment="0" applyProtection="0"/>
    <xf numFmtId="0" fontId="56" fillId="21" borderId="0" applyNumberFormat="0" applyBorder="0" applyAlignment="0" applyProtection="0"/>
    <xf numFmtId="0" fontId="56"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56" fillId="25" borderId="0" applyNumberFormat="0" applyBorder="0" applyAlignment="0" applyProtection="0"/>
    <xf numFmtId="0" fontId="56" fillId="26" borderId="0" applyNumberFormat="0" applyBorder="0" applyAlignment="0" applyProtection="0"/>
    <xf numFmtId="0" fontId="40" fillId="27" borderId="0" applyNumberFormat="0" applyBorder="0" applyAlignment="0" applyProtection="0"/>
    <xf numFmtId="0" fontId="40" fillId="28" borderId="0" applyNumberFormat="0" applyBorder="0" applyAlignment="0" applyProtection="0"/>
    <xf numFmtId="0" fontId="56" fillId="29" borderId="0" applyNumberFormat="0" applyBorder="0" applyAlignment="0" applyProtection="0"/>
    <xf numFmtId="0" fontId="56" fillId="30" borderId="0" applyNumberFormat="0" applyBorder="0" applyAlignment="0" applyProtection="0"/>
    <xf numFmtId="0" fontId="40" fillId="31" borderId="0" applyNumberFormat="0" applyBorder="0" applyAlignment="0" applyProtection="0"/>
    <xf numFmtId="0" fontId="40" fillId="32" borderId="0" applyNumberFormat="0" applyBorder="0" applyAlignment="0" applyProtection="0"/>
    <xf numFmtId="0" fontId="56" fillId="33" borderId="0" applyNumberFormat="0" applyBorder="0" applyAlignment="0" applyProtection="0"/>
    <xf numFmtId="43" fontId="40" fillId="0" borderId="0" applyFont="0" applyFill="0" applyBorder="0" applyAlignment="0" applyProtection="0"/>
    <xf numFmtId="41" fontId="2" fillId="0" borderId="0" applyFill="0" applyBorder="0" applyAlignment="0" applyProtection="0"/>
    <xf numFmtId="41" fontId="2" fillId="0" borderId="0" applyFill="0" applyBorder="0" applyAlignment="0" applyProtection="0"/>
    <xf numFmtId="9" fontId="40" fillId="0" borderId="0" applyFont="0" applyFill="0" applyBorder="0" applyAlignment="0" applyProtection="0"/>
    <xf numFmtId="195"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43" fontId="5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3" fillId="0" borderId="0" applyFont="0" applyFill="0" applyBorder="0" applyAlignment="0" applyProtection="0"/>
    <xf numFmtId="43" fontId="2" fillId="0" borderId="0" applyFont="0" applyFill="0" applyBorder="0" applyAlignment="0" applyProtection="0"/>
    <xf numFmtId="0" fontId="57" fillId="0" borderId="0">
      <alignment vertical="top"/>
    </xf>
    <xf numFmtId="41" fontId="1" fillId="0" borderId="0" applyFont="0" applyFill="0" applyBorder="0" applyAlignment="0" applyProtection="0"/>
    <xf numFmtId="43" fontId="1" fillId="0" borderId="0" applyFont="0" applyFill="0" applyBorder="0" applyAlignment="0" applyProtection="0"/>
    <xf numFmtId="41" fontId="40" fillId="0" borderId="0" applyFont="0" applyFill="0" applyBorder="0" applyAlignment="0" applyProtection="0"/>
    <xf numFmtId="0" fontId="2" fillId="0" borderId="0"/>
    <xf numFmtId="43" fontId="1" fillId="0" borderId="0" applyFont="0" applyFill="0" applyBorder="0" applyAlignment="0" applyProtection="0"/>
    <xf numFmtId="43" fontId="40" fillId="0" borderId="0" applyFont="0" applyFill="0" applyBorder="0" applyAlignment="0" applyProtection="0"/>
    <xf numFmtId="41" fontId="2" fillId="0" borderId="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195" fontId="1" fillId="0" borderId="0"/>
    <xf numFmtId="0" fontId="1" fillId="0" borderId="0"/>
    <xf numFmtId="43" fontId="1" fillId="0" borderId="0" applyFont="0" applyFill="0" applyBorder="0" applyAlignment="0" applyProtection="0"/>
    <xf numFmtId="0" fontId="1" fillId="0" borderId="0"/>
    <xf numFmtId="43" fontId="5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3" fillId="0" borderId="0" applyFont="0" applyFill="0" applyBorder="0" applyAlignment="0" applyProtection="0"/>
    <xf numFmtId="43" fontId="2" fillId="0" borderId="0" applyFont="0" applyFill="0" applyBorder="0" applyAlignment="0" applyProtection="0"/>
    <xf numFmtId="0" fontId="1" fillId="0" borderId="0"/>
    <xf numFmtId="43" fontId="1" fillId="0" borderId="0" applyFont="0" applyFill="0" applyBorder="0" applyAlignment="0" applyProtection="0"/>
    <xf numFmtId="41" fontId="40"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58" fillId="0" borderId="0">
      <alignment vertical="top"/>
    </xf>
    <xf numFmtId="193" fontId="1" fillId="0" borderId="0" applyFont="0" applyFill="0" applyBorder="0" applyAlignment="0" applyProtection="0"/>
    <xf numFmtId="0" fontId="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40"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195" fontId="1" fillId="0" borderId="0"/>
    <xf numFmtId="0" fontId="1" fillId="0" borderId="0"/>
    <xf numFmtId="0" fontId="40" fillId="0" borderId="0"/>
    <xf numFmtId="0" fontId="1" fillId="0" borderId="0"/>
    <xf numFmtId="41" fontId="1" fillId="0" borderId="0" applyFont="0" applyFill="0" applyBorder="0" applyAlignment="0" applyProtection="0"/>
    <xf numFmtId="9" fontId="1" fillId="0" borderId="0" applyFont="0" applyFill="0" applyBorder="0" applyAlignment="0" applyProtection="0"/>
    <xf numFmtId="0" fontId="59" fillId="0" borderId="0" applyNumberFormat="0" applyFill="0" applyBorder="0" applyAlignment="0" applyProtection="0"/>
    <xf numFmtId="0" fontId="1" fillId="0" borderId="0"/>
    <xf numFmtId="0" fontId="1" fillId="0" borderId="0"/>
    <xf numFmtId="164" fontId="2" fillId="0" borderId="0" applyFont="0" applyFill="0" applyBorder="0" applyAlignment="0" applyProtection="0"/>
    <xf numFmtId="0" fontId="60" fillId="6" borderId="0" applyNumberFormat="0" applyBorder="0" applyAlignment="0" applyProtection="0"/>
    <xf numFmtId="43" fontId="6" fillId="0" borderId="0" applyFont="0" applyFill="0" applyBorder="0" applyAlignment="0" applyProtection="0"/>
    <xf numFmtId="41" fontId="1" fillId="0" borderId="0" applyFont="0" applyFill="0" applyBorder="0" applyAlignment="0" applyProtection="0"/>
    <xf numFmtId="9"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 fillId="0" borderId="0"/>
    <xf numFmtId="196" fontId="2" fillId="0" borderId="0" applyFont="0" applyFill="0" applyBorder="0" applyAlignment="0" applyProtection="0"/>
    <xf numFmtId="192" fontId="35" fillId="0" borderId="0" applyFont="0" applyFill="0" applyBorder="0" applyAlignment="0" applyProtection="0"/>
    <xf numFmtId="0" fontId="62" fillId="0" borderId="0"/>
    <xf numFmtId="41" fontId="1" fillId="0" borderId="0" applyFont="0" applyFill="0" applyBorder="0" applyAlignment="0" applyProtection="0"/>
    <xf numFmtId="0" fontId="34" fillId="0" borderId="0"/>
    <xf numFmtId="0" fontId="61" fillId="0" borderId="0" applyNumberFormat="0" applyFill="0" applyBorder="0" applyAlignment="0" applyProtection="0"/>
    <xf numFmtId="0" fontId="31" fillId="33" borderId="0" applyNumberFormat="0" applyBorder="0" applyAlignment="0" applyProtection="0"/>
    <xf numFmtId="9" fontId="35"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31" fillId="29" borderId="0" applyNumberFormat="0" applyBorder="0" applyAlignment="0" applyProtection="0"/>
    <xf numFmtId="0" fontId="31" fillId="25" borderId="0" applyNumberFormat="0" applyBorder="0" applyAlignment="0" applyProtection="0"/>
    <xf numFmtId="0" fontId="31" fillId="21" borderId="0" applyNumberFormat="0" applyBorder="0" applyAlignment="0" applyProtection="0"/>
    <xf numFmtId="43" fontId="1" fillId="0" borderId="0" applyFont="0" applyFill="0" applyBorder="0" applyAlignment="0" applyProtection="0"/>
    <xf numFmtId="197" fontId="2" fillId="0" borderId="0" applyFont="0" applyFill="0" applyBorder="0" applyAlignment="0" applyProtection="0"/>
    <xf numFmtId="0" fontId="31" fillId="17" borderId="0" applyNumberFormat="0" applyBorder="0" applyAlignment="0" applyProtection="0"/>
    <xf numFmtId="41" fontId="35"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191" fontId="2" fillId="0" borderId="0" applyFont="0" applyFill="0" applyBorder="0" applyAlignment="0" applyProtection="0"/>
    <xf numFmtId="43" fontId="2" fillId="0" borderId="0" applyFont="0" applyFill="0" applyBorder="0" applyAlignment="0" applyProtection="0"/>
    <xf numFmtId="0" fontId="31" fillId="13" borderId="0" applyNumberFormat="0" applyBorder="0" applyAlignment="0" applyProtection="0"/>
    <xf numFmtId="43" fontId="6"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0" fontId="1" fillId="0" borderId="0"/>
    <xf numFmtId="41" fontId="40" fillId="0" borderId="0" applyFont="0" applyFill="0" applyBorder="0" applyAlignment="0" applyProtection="0"/>
    <xf numFmtId="195"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43" fontId="6"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43" fontId="33" fillId="0" borderId="0" applyFont="0" applyFill="0" applyBorder="0" applyAlignment="0" applyProtection="0"/>
    <xf numFmtId="0" fontId="1" fillId="0" borderId="0"/>
    <xf numFmtId="43" fontId="1" fillId="0" borderId="0" applyFont="0" applyFill="0" applyBorder="0" applyAlignment="0" applyProtection="0"/>
    <xf numFmtId="43" fontId="40" fillId="0" borderId="0" applyFont="0" applyFill="0" applyBorder="0" applyAlignment="0" applyProtection="0"/>
    <xf numFmtId="9" fontId="40" fillId="0" borderId="0" applyFont="0" applyFill="0" applyBorder="0" applyAlignment="0" applyProtection="0"/>
    <xf numFmtId="0" fontId="1" fillId="0" borderId="0"/>
    <xf numFmtId="43"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43" fontId="1" fillId="0" borderId="0" applyFont="0" applyFill="0" applyBorder="0" applyAlignment="0" applyProtection="0"/>
    <xf numFmtId="0" fontId="35" fillId="0" borderId="0"/>
    <xf numFmtId="0" fontId="34" fillId="34" borderId="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92" fontId="35" fillId="0" borderId="0" applyFont="0" applyFill="0" applyBorder="0" applyAlignment="0" applyProtection="0"/>
    <xf numFmtId="0" fontId="6" fillId="0" borderId="0"/>
    <xf numFmtId="173" fontId="6" fillId="0" borderId="0" applyFill="0" applyBorder="0" applyAlignment="0" applyProtection="0"/>
    <xf numFmtId="41" fontId="2" fillId="0" borderId="0" applyFill="0" applyBorder="0" applyAlignment="0" applyProtection="0"/>
    <xf numFmtId="0" fontId="2" fillId="0" borderId="0"/>
    <xf numFmtId="0" fontId="2" fillId="0" borderId="0"/>
    <xf numFmtId="164" fontId="2" fillId="0" borderId="0" applyFill="0" applyBorder="0" applyAlignment="0" applyProtection="0"/>
    <xf numFmtId="199" fontId="2" fillId="0" borderId="0" applyFill="0" applyBorder="0" applyAlignment="0" applyProtection="0"/>
    <xf numFmtId="164" fontId="2" fillId="0" borderId="0" applyFill="0" applyBorder="0" applyAlignment="0" applyProtection="0"/>
    <xf numFmtId="0" fontId="2" fillId="0" borderId="0"/>
    <xf numFmtId="164" fontId="2" fillId="0" borderId="0" applyFill="0" applyBorder="0" applyAlignment="0" applyProtection="0"/>
    <xf numFmtId="0" fontId="2" fillId="0" borderId="0"/>
    <xf numFmtId="164" fontId="2" fillId="0" borderId="0" applyFill="0" applyBorder="0" applyAlignment="0" applyProtection="0"/>
    <xf numFmtId="0" fontId="86" fillId="0" borderId="0" applyNumberFormat="0" applyFill="0" applyBorder="0" applyAlignment="0" applyProtection="0"/>
    <xf numFmtId="0" fontId="2" fillId="0" borderId="0"/>
    <xf numFmtId="0" fontId="6" fillId="36" borderId="0" applyNumberFormat="0" applyBorder="0" applyAlignment="0" applyProtection="0"/>
    <xf numFmtId="0" fontId="6" fillId="37" borderId="0" applyNumberFormat="0" applyBorder="0" applyAlignment="0" applyProtection="0"/>
    <xf numFmtId="0" fontId="6" fillId="38" borderId="0" applyNumberFormat="0" applyBorder="0" applyAlignment="0" applyProtection="0"/>
    <xf numFmtId="0" fontId="6" fillId="39" borderId="0" applyNumberFormat="0" applyBorder="0" applyAlignment="0" applyProtection="0"/>
    <xf numFmtId="0" fontId="6" fillId="40" borderId="0" applyNumberFormat="0" applyBorder="0" applyAlignment="0" applyProtection="0"/>
    <xf numFmtId="0" fontId="6" fillId="41" borderId="0" applyNumberFormat="0" applyBorder="0" applyAlignment="0" applyProtection="0"/>
    <xf numFmtId="0" fontId="6" fillId="44" borderId="0" applyNumberFormat="0" applyBorder="0" applyAlignment="0" applyProtection="0"/>
    <xf numFmtId="0" fontId="6" fillId="45" borderId="0" applyNumberFormat="0" applyBorder="0" applyAlignment="0" applyProtection="0"/>
    <xf numFmtId="0" fontId="6" fillId="46" borderId="0" applyNumberFormat="0" applyBorder="0" applyAlignment="0" applyProtection="0"/>
    <xf numFmtId="0" fontId="6" fillId="39" borderId="0" applyNumberFormat="0" applyBorder="0" applyAlignment="0" applyProtection="0"/>
    <xf numFmtId="0" fontId="6" fillId="44" borderId="0" applyNumberFormat="0" applyBorder="0" applyAlignment="0" applyProtection="0"/>
    <xf numFmtId="0" fontId="6" fillId="47" borderId="0" applyNumberFormat="0" applyBorder="0" applyAlignment="0" applyProtection="0"/>
    <xf numFmtId="0" fontId="88" fillId="49" borderId="0" applyNumberFormat="0" applyBorder="0" applyAlignment="0" applyProtection="0"/>
    <xf numFmtId="0" fontId="88" fillId="45" borderId="0" applyNumberFormat="0" applyBorder="0" applyAlignment="0" applyProtection="0"/>
    <xf numFmtId="0" fontId="88" fillId="46" borderId="0" applyNumberFormat="0" applyBorder="0" applyAlignment="0" applyProtection="0"/>
    <xf numFmtId="0" fontId="88" fillId="50" borderId="0" applyNumberFormat="0" applyBorder="0" applyAlignment="0" applyProtection="0"/>
    <xf numFmtId="0" fontId="88" fillId="51" borderId="0" applyNumberFormat="0" applyBorder="0" applyAlignment="0" applyProtection="0"/>
    <xf numFmtId="0" fontId="88" fillId="52" borderId="0" applyNumberFormat="0" applyBorder="0" applyAlignment="0" applyProtection="0"/>
    <xf numFmtId="0" fontId="88" fillId="53" borderId="0" applyNumberFormat="0" applyBorder="0" applyAlignment="0" applyProtection="0"/>
    <xf numFmtId="0" fontId="88" fillId="54" borderId="0" applyNumberFormat="0" applyBorder="0" applyAlignment="0" applyProtection="0"/>
    <xf numFmtId="0" fontId="88" fillId="55" borderId="0" applyNumberFormat="0" applyBorder="0" applyAlignment="0" applyProtection="0"/>
    <xf numFmtId="0" fontId="88" fillId="50" borderId="0" applyNumberFormat="0" applyBorder="0" applyAlignment="0" applyProtection="0"/>
    <xf numFmtId="0" fontId="88" fillId="51" borderId="0" applyNumberFormat="0" applyBorder="0" applyAlignment="0" applyProtection="0"/>
    <xf numFmtId="0" fontId="88" fillId="56" borderId="0" applyNumberFormat="0" applyBorder="0" applyAlignment="0" applyProtection="0"/>
    <xf numFmtId="0" fontId="99" fillId="37" borderId="0" applyNumberFormat="0" applyBorder="0" applyAlignment="0" applyProtection="0"/>
    <xf numFmtId="0" fontId="89" fillId="57" borderId="0" applyNumberFormat="0" applyBorder="0" applyAlignment="0" applyProtection="0"/>
    <xf numFmtId="0" fontId="93" fillId="58" borderId="26" applyNumberFormat="0" applyAlignment="0" applyProtection="0"/>
    <xf numFmtId="0" fontId="90" fillId="59" borderId="27" applyNumberFormat="0" applyAlignment="0" applyProtection="0"/>
    <xf numFmtId="0" fontId="91" fillId="0" borderId="28" applyNumberFormat="0" applyFill="0" applyAlignment="0" applyProtection="0"/>
    <xf numFmtId="0" fontId="92" fillId="59" borderId="27" applyNumberFormat="0" applyAlignment="0" applyProtection="0"/>
    <xf numFmtId="0" fontId="92" fillId="59" borderId="27"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200" fontId="2" fillId="0" borderId="0" applyFill="0" applyBorder="0" applyAlignment="0" applyProtection="0"/>
    <xf numFmtId="200" fontId="2" fillId="0" borderId="0" applyFill="0" applyBorder="0" applyAlignment="0" applyProtection="0"/>
    <xf numFmtId="0" fontId="94" fillId="0" borderId="0" applyNumberFormat="0" applyFill="0" applyBorder="0" applyAlignment="0" applyProtection="0"/>
    <xf numFmtId="0" fontId="95" fillId="42" borderId="26" applyNumberFormat="0" applyAlignment="0" applyProtection="0"/>
    <xf numFmtId="201" fontId="2" fillId="0" borderId="0" applyFont="0" applyFill="0" applyBorder="0" applyAlignment="0" applyProtection="0"/>
    <xf numFmtId="0" fontId="105" fillId="0" borderId="0" applyNumberFormat="0" applyFill="0" applyBorder="0" applyAlignment="0" applyProtection="0"/>
    <xf numFmtId="0" fontId="96" fillId="57" borderId="0" applyNumberFormat="0" applyBorder="0" applyAlignment="0" applyProtection="0"/>
    <xf numFmtId="0" fontId="96" fillId="57" borderId="0" applyNumberFormat="0" applyBorder="0" applyAlignment="0" applyProtection="0"/>
    <xf numFmtId="14" fontId="108" fillId="60" borderId="29">
      <alignment horizontal="center" vertical="center" wrapText="1"/>
    </xf>
    <xf numFmtId="0" fontId="97" fillId="0" borderId="30" applyNumberFormat="0" applyFill="0" applyAlignment="0" applyProtection="0"/>
    <xf numFmtId="0" fontId="109" fillId="0" borderId="31" applyNumberFormat="0" applyFill="0" applyAlignment="0" applyProtection="0"/>
    <xf numFmtId="0" fontId="98" fillId="0" borderId="32" applyNumberFormat="0" applyFill="0" applyAlignment="0" applyProtection="0"/>
    <xf numFmtId="0" fontId="98" fillId="0" borderId="0" applyNumberFormat="0" applyFill="0" applyBorder="0" applyAlignment="0" applyProtection="0"/>
    <xf numFmtId="0" fontId="98" fillId="0" borderId="0" applyNumberFormat="0" applyFill="0" applyBorder="0" applyAlignment="0" applyProtection="0"/>
    <xf numFmtId="0" fontId="100" fillId="42" borderId="26" applyNumberFormat="0" applyAlignment="0" applyProtection="0"/>
    <xf numFmtId="0" fontId="100" fillId="42" borderId="26" applyNumberFormat="0" applyAlignment="0" applyProtection="0"/>
    <xf numFmtId="0" fontId="101" fillId="0" borderId="28" applyNumberFormat="0" applyFill="0" applyAlignment="0" applyProtection="0"/>
    <xf numFmtId="0" fontId="101" fillId="0" borderId="28" applyNumberFormat="0" applyFill="0" applyAlignment="0" applyProtection="0"/>
    <xf numFmtId="176" fontId="2" fillId="0" borderId="0" applyFill="0" applyBorder="0" applyAlignment="0" applyProtection="0"/>
    <xf numFmtId="202" fontId="2" fillId="0" borderId="0" applyFont="0" applyFill="0" applyBorder="0" applyAlignment="0" applyProtection="0"/>
    <xf numFmtId="202" fontId="2"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202" fontId="2" fillId="0" borderId="0" applyFont="0" applyFill="0" applyBorder="0" applyAlignment="0" applyProtection="0"/>
    <xf numFmtId="176" fontId="2" fillId="0" borderId="0" applyFill="0" applyBorder="0" applyAlignment="0" applyProtection="0"/>
    <xf numFmtId="0" fontId="102" fillId="48" borderId="0" applyNumberFormat="0" applyBorder="0" applyAlignment="0" applyProtection="0"/>
    <xf numFmtId="0" fontId="60" fillId="6" borderId="0" applyNumberFormat="0" applyBorder="0" applyAlignment="0" applyProtection="0"/>
    <xf numFmtId="0" fontId="110" fillId="61" borderId="0" applyNumberFormat="0" applyBorder="0" applyAlignment="0" applyProtection="0"/>
    <xf numFmtId="0" fontId="102" fillId="48" borderId="0" applyNumberFormat="0" applyBorder="0" applyAlignment="0" applyProtection="0"/>
    <xf numFmtId="0" fontId="6" fillId="0" borderId="0"/>
    <xf numFmtId="0" fontId="2" fillId="0" borderId="0"/>
    <xf numFmtId="189" fontId="2" fillId="0" borderId="0" applyFill="0" applyBorder="0" applyAlignment="0" applyProtection="0"/>
    <xf numFmtId="37" fontId="2" fillId="0" borderId="0"/>
    <xf numFmtId="189" fontId="2" fillId="0" borderId="0" applyFill="0" applyBorder="0" applyAlignment="0" applyProtection="0"/>
    <xf numFmtId="0" fontId="2" fillId="0" borderId="0"/>
    <xf numFmtId="164" fontId="2" fillId="0" borderId="0" applyFont="0" applyFill="0" applyBorder="0" applyAlignment="0" applyProtection="0"/>
    <xf numFmtId="0" fontId="57" fillId="0" borderId="0"/>
    <xf numFmtId="205" fontId="2" fillId="0" borderId="0" applyFont="0" applyFill="0" applyBorder="0" applyAlignment="0" applyProtection="0"/>
    <xf numFmtId="0" fontId="57" fillId="0" borderId="0"/>
    <xf numFmtId="0" fontId="57" fillId="0" borderId="0"/>
    <xf numFmtId="0" fontId="1" fillId="2" borderId="3" applyNumberFormat="0" applyFont="0" applyAlignment="0" applyProtection="0"/>
    <xf numFmtId="0" fontId="2" fillId="43" borderId="33" applyNumberFormat="0" applyAlignment="0" applyProtection="0"/>
    <xf numFmtId="0" fontId="2" fillId="43" borderId="33" applyNumberFormat="0" applyAlignment="0" applyProtection="0"/>
    <xf numFmtId="0" fontId="2" fillId="62" borderId="33" applyNumberFormat="0" applyFont="0" applyAlignment="0" applyProtection="0"/>
    <xf numFmtId="0" fontId="2" fillId="43" borderId="33" applyNumberFormat="0" applyAlignment="0" applyProtection="0"/>
    <xf numFmtId="0" fontId="103" fillId="58" borderId="34" applyNumberFormat="0" applyAlignment="0" applyProtection="0"/>
    <xf numFmtId="203" fontId="2" fillId="0" borderId="0" applyFont="0" applyFill="0" applyBorder="0" applyAlignment="0" applyProtection="0"/>
    <xf numFmtId="203" fontId="2" fillId="0" borderId="0" applyFont="0" applyFill="0" applyBorder="0" applyAlignment="0" applyProtection="0"/>
    <xf numFmtId="9" fontId="2" fillId="0" borderId="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104" fillId="0" borderId="0" applyNumberFormat="0" applyFill="0" applyBorder="0" applyAlignment="0" applyProtection="0"/>
    <xf numFmtId="0" fontId="111" fillId="0" borderId="0" applyFill="0" applyBorder="0" applyProtection="0">
      <alignment horizontal="left" vertical="top"/>
    </xf>
    <xf numFmtId="0" fontId="112" fillId="0" borderId="0" applyNumberFormat="0" applyFill="0" applyBorder="0" applyAlignment="0" applyProtection="0"/>
    <xf numFmtId="0" fontId="106" fillId="0" borderId="35" applyNumberFormat="0" applyFill="0" applyAlignment="0" applyProtection="0"/>
    <xf numFmtId="0" fontId="30" fillId="0" borderId="21" applyNumberFormat="0" applyFill="0" applyAlignment="0" applyProtection="0"/>
    <xf numFmtId="0" fontId="113" fillId="0" borderId="35" applyNumberFormat="0" applyFill="0" applyAlignment="0" applyProtection="0"/>
    <xf numFmtId="0" fontId="106" fillId="0" borderId="35" applyNumberFormat="0" applyFill="0" applyAlignment="0" applyProtection="0"/>
    <xf numFmtId="0" fontId="107" fillId="0" borderId="0" applyNumberFormat="0" applyFill="0" applyBorder="0" applyAlignment="0" applyProtection="0"/>
    <xf numFmtId="0" fontId="107" fillId="0" borderId="0" applyNumberFormat="0" applyFill="0" applyBorder="0" applyAlignment="0" applyProtection="0"/>
    <xf numFmtId="0" fontId="2" fillId="0" borderId="0"/>
    <xf numFmtId="176" fontId="2" fillId="0" borderId="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200" fontId="2" fillId="0" borderId="0" applyFill="0" applyBorder="0" applyAlignment="0" applyProtection="0"/>
    <xf numFmtId="200" fontId="2" fillId="0" borderId="0" applyFill="0" applyBorder="0" applyAlignment="0" applyProtection="0"/>
    <xf numFmtId="201" fontId="2" fillId="0" borderId="0" applyFont="0" applyFill="0" applyBorder="0" applyAlignment="0" applyProtection="0"/>
    <xf numFmtId="176" fontId="2" fillId="0" borderId="0" applyFill="0" applyBorder="0" applyAlignment="0" applyProtection="0"/>
    <xf numFmtId="191" fontId="2" fillId="0" borderId="0" applyFill="0" applyBorder="0" applyAlignment="0" applyProtection="0"/>
    <xf numFmtId="191" fontId="2" fillId="0" borderId="0" applyFill="0" applyBorder="0" applyAlignment="0" applyProtection="0"/>
    <xf numFmtId="202" fontId="2" fillId="0" borderId="0" applyFont="0" applyFill="0" applyBorder="0" applyAlignment="0" applyProtection="0"/>
    <xf numFmtId="202" fontId="2" fillId="0" borderId="0" applyFont="0" applyFill="0" applyBorder="0" applyAlignment="0" applyProtection="0"/>
    <xf numFmtId="192" fontId="57" fillId="0" borderId="0" applyFont="0" applyFill="0" applyBorder="0" applyAlignment="0" applyProtection="0"/>
    <xf numFmtId="192" fontId="57" fillId="0" borderId="0" applyFont="0" applyFill="0" applyBorder="0" applyAlignment="0" applyProtection="0"/>
    <xf numFmtId="192" fontId="57" fillId="0" borderId="0" applyFont="0" applyFill="0" applyBorder="0" applyAlignment="0" applyProtection="0"/>
    <xf numFmtId="202" fontId="2" fillId="0" borderId="0" applyFont="0" applyFill="0" applyBorder="0" applyAlignment="0" applyProtection="0"/>
    <xf numFmtId="176" fontId="2" fillId="0" borderId="0" applyFill="0" applyBorder="0" applyAlignment="0" applyProtection="0"/>
    <xf numFmtId="0" fontId="2" fillId="0" borderId="0"/>
    <xf numFmtId="0" fontId="2" fillId="0" borderId="0"/>
    <xf numFmtId="0" fontId="2" fillId="0" borderId="0"/>
    <xf numFmtId="37" fontId="2" fillId="0" borderId="0"/>
    <xf numFmtId="0" fontId="2" fillId="0" borderId="0"/>
    <xf numFmtId="0" fontId="2" fillId="0" borderId="0"/>
    <xf numFmtId="0" fontId="2" fillId="0" borderId="0"/>
    <xf numFmtId="189" fontId="2" fillId="0" borderId="0" applyFill="0" applyBorder="0" applyAlignment="0" applyProtection="0"/>
    <xf numFmtId="0" fontId="1" fillId="2" borderId="3" applyNumberFormat="0" applyFont="0" applyAlignment="0" applyProtection="0"/>
    <xf numFmtId="0" fontId="2" fillId="43" borderId="33" applyNumberFormat="0" applyAlignment="0" applyProtection="0"/>
    <xf numFmtId="0" fontId="2" fillId="43" borderId="33" applyNumberFormat="0" applyAlignment="0" applyProtection="0"/>
    <xf numFmtId="0" fontId="2" fillId="62" borderId="33" applyNumberFormat="0" applyFont="0" applyAlignment="0" applyProtection="0"/>
    <xf numFmtId="0" fontId="2" fillId="43" borderId="33" applyNumberFormat="0" applyAlignment="0" applyProtection="0"/>
    <xf numFmtId="203" fontId="2" fillId="0" borderId="0" applyFont="0" applyFill="0" applyBorder="0" applyAlignment="0" applyProtection="0"/>
    <xf numFmtId="203" fontId="2" fillId="0" borderId="0" applyFont="0" applyFill="0" applyBorder="0" applyAlignment="0" applyProtection="0"/>
    <xf numFmtId="9" fontId="2" fillId="0" borderId="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76" fontId="2" fillId="0" borderId="0" applyFill="0" applyBorder="0" applyAlignment="0" applyProtection="0"/>
    <xf numFmtId="176" fontId="2" fillId="0" borderId="0" applyFill="0" applyBorder="0" applyAlignment="0" applyProtection="0"/>
    <xf numFmtId="0" fontId="1" fillId="2" borderId="3" applyNumberFormat="0" applyFont="0" applyAlignment="0" applyProtection="0"/>
    <xf numFmtId="192" fontId="2" fillId="0" borderId="0" applyFont="0" applyFill="0" applyBorder="0" applyAlignment="0" applyProtection="0"/>
    <xf numFmtId="192" fontId="2" fillId="0" borderId="0" applyFont="0" applyFill="0" applyBorder="0" applyAlignment="0" applyProtection="0"/>
    <xf numFmtId="191" fontId="2" fillId="0" borderId="0" applyFill="0" applyBorder="0" applyAlignment="0" applyProtection="0"/>
    <xf numFmtId="191" fontId="2" fillId="0" borderId="0" applyFill="0" applyBorder="0" applyAlignment="0" applyProtection="0"/>
    <xf numFmtId="192" fontId="57" fillId="0" borderId="0" applyFont="0" applyFill="0" applyBorder="0" applyAlignment="0" applyProtection="0"/>
    <xf numFmtId="192" fontId="57" fillId="0" borderId="0" applyFont="0" applyFill="0" applyBorder="0" applyAlignment="0" applyProtection="0"/>
    <xf numFmtId="192" fontId="57" fillId="0" borderId="0" applyFont="0" applyFill="0" applyBorder="0" applyAlignment="0" applyProtection="0"/>
    <xf numFmtId="0" fontId="1" fillId="2" borderId="3" applyNumberFormat="0" applyFont="0" applyAlignment="0" applyProtection="0"/>
    <xf numFmtId="176" fontId="2" fillId="0" borderId="0" applyFill="0" applyBorder="0" applyAlignment="0" applyProtection="0"/>
    <xf numFmtId="176" fontId="2" fillId="0" borderId="0" applyFill="0" applyBorder="0" applyAlignment="0" applyProtection="0"/>
    <xf numFmtId="0" fontId="1" fillId="2" borderId="3" applyNumberFormat="0" applyFont="0" applyAlignment="0" applyProtection="0"/>
    <xf numFmtId="192" fontId="2" fillId="0" borderId="0" applyFont="0" applyFill="0" applyBorder="0" applyAlignment="0" applyProtection="0"/>
    <xf numFmtId="192" fontId="2" fillId="0" borderId="0" applyFont="0" applyFill="0" applyBorder="0" applyAlignment="0" applyProtection="0"/>
    <xf numFmtId="191" fontId="2" fillId="0" borderId="0" applyFill="0" applyBorder="0" applyAlignment="0" applyProtection="0"/>
    <xf numFmtId="191" fontId="2" fillId="0" borderId="0" applyFill="0" applyBorder="0" applyAlignment="0" applyProtection="0"/>
    <xf numFmtId="176" fontId="2" fillId="0" borderId="0" applyFill="0" applyBorder="0" applyAlignment="0" applyProtection="0"/>
    <xf numFmtId="192" fontId="57" fillId="0" borderId="0" applyFont="0" applyFill="0" applyBorder="0" applyAlignment="0" applyProtection="0"/>
    <xf numFmtId="192" fontId="57" fillId="0" borderId="0" applyFont="0" applyFill="0" applyBorder="0" applyAlignment="0" applyProtection="0"/>
    <xf numFmtId="192" fontId="57" fillId="0" borderId="0" applyFont="0" applyFill="0" applyBorder="0" applyAlignment="0" applyProtection="0"/>
    <xf numFmtId="0" fontId="1" fillId="2" borderId="3" applyNumberFormat="0" applyFont="0" applyAlignment="0" applyProtection="0"/>
    <xf numFmtId="0" fontId="2" fillId="0" borderId="0"/>
    <xf numFmtId="0" fontId="114" fillId="0" borderId="0"/>
    <xf numFmtId="164" fontId="2" fillId="0" borderId="0" applyFont="0" applyFill="0" applyBorder="0" applyAlignment="0" applyProtection="0"/>
    <xf numFmtId="0" fontId="118" fillId="0" borderId="0"/>
    <xf numFmtId="0" fontId="71" fillId="0" borderId="0"/>
    <xf numFmtId="164" fontId="2" fillId="0" borderId="0" applyFont="0" applyFill="0" applyBorder="0" applyAlignment="0" applyProtection="0"/>
    <xf numFmtId="0" fontId="71" fillId="0" borderId="0"/>
    <xf numFmtId="0" fontId="114" fillId="0" borderId="0"/>
    <xf numFmtId="43" fontId="2" fillId="0" borderId="0" applyFont="0" applyFill="0" applyBorder="0" applyAlignment="0" applyProtection="0"/>
    <xf numFmtId="0" fontId="71" fillId="0" borderId="0"/>
    <xf numFmtId="0" fontId="71" fillId="0" borderId="0"/>
    <xf numFmtId="0" fontId="71" fillId="0" borderId="0"/>
    <xf numFmtId="0" fontId="118" fillId="0" borderId="0"/>
    <xf numFmtId="0" fontId="118" fillId="0" borderId="0"/>
    <xf numFmtId="0" fontId="118" fillId="0" borderId="0"/>
    <xf numFmtId="0" fontId="71" fillId="0" borderId="0"/>
    <xf numFmtId="164" fontId="2" fillId="0" borderId="0" applyFont="0" applyFill="0" applyBorder="0" applyAlignment="0" applyProtection="0"/>
    <xf numFmtId="0" fontId="6" fillId="2" borderId="3" applyNumberFormat="0" applyFont="0" applyAlignment="0" applyProtection="0"/>
    <xf numFmtId="164" fontId="2" fillId="0" borderId="0" applyFont="0" applyFill="0" applyBorder="0" applyAlignment="0" applyProtection="0"/>
    <xf numFmtId="0" fontId="6" fillId="0" borderId="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71" fillId="0" borderId="0"/>
    <xf numFmtId="164" fontId="6" fillId="0" borderId="0" applyFont="0" applyFill="0" applyBorder="0" applyAlignment="0" applyProtection="0"/>
    <xf numFmtId="204" fontId="6" fillId="0" borderId="0" applyFont="0" applyFill="0" applyBorder="0" applyAlignment="0" applyProtection="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14" fillId="0" borderId="0"/>
    <xf numFmtId="0" fontId="71" fillId="0" borderId="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1" fillId="0" borderId="0" applyFont="0" applyFill="0" applyBorder="0" applyAlignment="0" applyProtection="0"/>
    <xf numFmtId="204" fontId="1" fillId="0" borderId="0" applyFont="0" applyFill="0" applyBorder="0" applyAlignment="0" applyProtection="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2" fillId="0" borderId="0" applyFont="0" applyFill="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2" fillId="0" borderId="0" applyFont="0" applyFill="0" applyBorder="0" applyAlignment="0" applyProtection="0"/>
    <xf numFmtId="205"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164" fontId="6" fillId="0" borderId="0" applyFont="0" applyFill="0" applyBorder="0" applyAlignment="0" applyProtection="0"/>
    <xf numFmtId="204" fontId="6" fillId="0" borderId="0" applyFont="0" applyFill="0" applyBorder="0" applyAlignment="0" applyProtection="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0" fontId="1" fillId="0" borderId="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164" fontId="1" fillId="0" borderId="0" applyFont="0" applyFill="0" applyBorder="0" applyAlignment="0" applyProtection="0"/>
    <xf numFmtId="204" fontId="1" fillId="0" borderId="0" applyFont="0" applyFill="0" applyBorder="0" applyAlignment="0" applyProtection="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86" fillId="0" borderId="0" applyNumberFormat="0" applyFill="0" applyBorder="0" applyAlignment="0" applyProtection="0"/>
    <xf numFmtId="37" fontId="116" fillId="0" borderId="0"/>
    <xf numFmtId="164" fontId="1" fillId="0" borderId="0" applyFont="0" applyFill="0" applyBorder="0" applyAlignment="0" applyProtection="0"/>
    <xf numFmtId="0" fontId="115" fillId="0" borderId="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2"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5" fillId="0" borderId="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6" fillId="63" borderId="0" applyNumberFormat="0" applyBorder="0" applyAlignment="0" applyProtection="0"/>
    <xf numFmtId="0" fontId="115" fillId="0" borderId="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1" fillId="0" borderId="0" applyFont="0" applyFill="0" applyBorder="0" applyAlignment="0" applyProtection="0"/>
    <xf numFmtId="204" fontId="1" fillId="0" borderId="0" applyFont="0" applyFill="0" applyBorder="0" applyAlignment="0" applyProtection="0"/>
    <xf numFmtId="0" fontId="71" fillId="0" borderId="0"/>
    <xf numFmtId="0" fontId="1" fillId="0" borderId="0"/>
    <xf numFmtId="164" fontId="1" fillId="0" borderId="0" applyFont="0" applyFill="0" applyBorder="0" applyAlignment="0" applyProtection="0"/>
    <xf numFmtId="0" fontId="6" fillId="0" borderId="0"/>
    <xf numFmtId="0" fontId="71" fillId="0" borderId="0"/>
    <xf numFmtId="0" fontId="71" fillId="0" borderId="0"/>
    <xf numFmtId="164" fontId="1" fillId="0" borderId="0" applyFont="0" applyFill="0" applyBorder="0" applyAlignment="0" applyProtection="0"/>
    <xf numFmtId="0" fontId="71" fillId="0" borderId="0"/>
    <xf numFmtId="164" fontId="1" fillId="0" borderId="0" applyFont="0" applyFill="0" applyBorder="0" applyAlignment="0" applyProtection="0"/>
    <xf numFmtId="0" fontId="117"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xf numFmtId="0" fontId="1" fillId="0" borderId="0"/>
    <xf numFmtId="164" fontId="1" fillId="0" borderId="0" applyFont="0" applyFill="0" applyBorder="0" applyAlignment="0" applyProtection="0"/>
    <xf numFmtId="0" fontId="71" fillId="0" borderId="0"/>
    <xf numFmtId="164"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0" fontId="118" fillId="0" borderId="0"/>
    <xf numFmtId="164" fontId="1" fillId="0" borderId="0" applyFont="0" applyFill="0" applyBorder="0" applyAlignment="0" applyProtection="0"/>
    <xf numFmtId="0" fontId="6"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6" fillId="0" borderId="0" applyFont="0" applyFill="0" applyBorder="0" applyAlignment="0" applyProtection="0"/>
    <xf numFmtId="204" fontId="6" fillId="0" borderId="0" applyFont="0" applyFill="0" applyBorder="0" applyAlignment="0" applyProtection="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0" fontId="1" fillId="0" borderId="0"/>
    <xf numFmtId="16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164" fontId="1" fillId="0" borderId="0" applyFont="0" applyFill="0" applyBorder="0" applyAlignment="0" applyProtection="0"/>
    <xf numFmtId="204" fontId="1" fillId="0" borderId="0" applyFont="0" applyFill="0" applyBorder="0" applyAlignment="0" applyProtection="0"/>
    <xf numFmtId="0" fontId="1" fillId="2" borderId="3" applyNumberFormat="0" applyFont="0" applyAlignment="0" applyProtection="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164" fontId="1" fillId="0" borderId="0" applyFont="0" applyFill="0" applyBorder="0" applyAlignment="0" applyProtection="0"/>
    <xf numFmtId="164" fontId="5" fillId="0" borderId="0" applyFont="0" applyFill="0" applyBorder="0" applyAlignment="0" applyProtection="0"/>
    <xf numFmtId="0" fontId="1" fillId="0" borderId="0"/>
    <xf numFmtId="164" fontId="1" fillId="0" borderId="0" applyFont="0" applyFill="0" applyBorder="0" applyAlignment="0" applyProtection="0"/>
    <xf numFmtId="191" fontId="1" fillId="0" borderId="0" applyFont="0" applyFill="0" applyBorder="0" applyAlignment="0" applyProtection="0"/>
    <xf numFmtId="206" fontId="2" fillId="0" borderId="0" applyFont="0" applyFill="0" applyBorder="0" applyAlignment="0" applyProtection="0"/>
    <xf numFmtId="41" fontId="2" fillId="0" borderId="0" applyFont="0" applyFill="0" applyBorder="0" applyAlignment="0" applyProtection="0"/>
    <xf numFmtId="205" fontId="2" fillId="0" borderId="0" applyFont="0" applyFill="0" applyBorder="0" applyAlignment="0" applyProtection="0"/>
    <xf numFmtId="164" fontId="1" fillId="0" borderId="0" applyFont="0" applyFill="0" applyBorder="0" applyAlignment="0" applyProtection="0"/>
    <xf numFmtId="43" fontId="2" fillId="0" borderId="0" applyFont="0" applyFill="0" applyBorder="0" applyAlignment="0" applyProtection="0"/>
    <xf numFmtId="0" fontId="2" fillId="0" borderId="0"/>
    <xf numFmtId="0" fontId="6" fillId="0" borderId="0"/>
    <xf numFmtId="0" fontId="1" fillId="0" borderId="0"/>
    <xf numFmtId="0" fontId="71" fillId="0" borderId="0"/>
    <xf numFmtId="0" fontId="71" fillId="0" borderId="0"/>
    <xf numFmtId="0" fontId="2" fillId="0" borderId="0"/>
    <xf numFmtId="0" fontId="71" fillId="0" borderId="0"/>
    <xf numFmtId="0" fontId="71" fillId="0" borderId="0"/>
    <xf numFmtId="43" fontId="2" fillId="0" borderId="0" applyFont="0" applyFill="0" applyBorder="0" applyAlignment="0" applyProtection="0"/>
    <xf numFmtId="0" fontId="2" fillId="0" borderId="0"/>
    <xf numFmtId="0" fontId="118" fillId="0" borderId="0"/>
    <xf numFmtId="0" fontId="71" fillId="0" borderId="0"/>
    <xf numFmtId="43" fontId="2" fillId="0" borderId="0" applyFont="0" applyFill="0" applyBorder="0" applyAlignment="0" applyProtection="0"/>
    <xf numFmtId="0" fontId="114" fillId="0" borderId="0"/>
    <xf numFmtId="0" fontId="71" fillId="0" borderId="0"/>
    <xf numFmtId="0" fontId="71" fillId="0" borderId="0"/>
    <xf numFmtId="0" fontId="118" fillId="0" borderId="0"/>
    <xf numFmtId="0" fontId="71" fillId="0" borderId="0"/>
    <xf numFmtId="0" fontId="71" fillId="0" borderId="0"/>
    <xf numFmtId="0" fontId="71" fillId="0" borderId="0"/>
    <xf numFmtId="0" fontId="71" fillId="0" borderId="0"/>
    <xf numFmtId="0" fontId="1" fillId="0" borderId="0"/>
    <xf numFmtId="0" fontId="71" fillId="0" borderId="0"/>
    <xf numFmtId="0" fontId="118"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71" fillId="0" borderId="0"/>
    <xf numFmtId="0" fontId="118" fillId="0" borderId="0"/>
    <xf numFmtId="0" fontId="71" fillId="0" borderId="0"/>
    <xf numFmtId="0" fontId="118" fillId="0" borderId="0"/>
    <xf numFmtId="0" fontId="71" fillId="0" borderId="0"/>
    <xf numFmtId="0" fontId="118" fillId="0" borderId="0"/>
    <xf numFmtId="0" fontId="71" fillId="0" borderId="0"/>
    <xf numFmtId="0" fontId="71" fillId="0" borderId="0"/>
    <xf numFmtId="0" fontId="71" fillId="0" borderId="0"/>
    <xf numFmtId="0" fontId="118" fillId="0" borderId="0"/>
    <xf numFmtId="0" fontId="71" fillId="0" borderId="0"/>
    <xf numFmtId="0" fontId="71" fillId="0" borderId="0"/>
    <xf numFmtId="0" fontId="71" fillId="0" borderId="0"/>
    <xf numFmtId="0" fontId="71" fillId="0" borderId="0"/>
    <xf numFmtId="0" fontId="71" fillId="0" borderId="0"/>
    <xf numFmtId="0" fontId="118" fillId="0" borderId="0"/>
    <xf numFmtId="0" fontId="71" fillId="0" borderId="0"/>
    <xf numFmtId="0" fontId="71" fillId="0" borderId="0"/>
    <xf numFmtId="0" fontId="71" fillId="0" borderId="0"/>
    <xf numFmtId="0" fontId="71" fillId="0" borderId="0"/>
    <xf numFmtId="0" fontId="118" fillId="0" borderId="0"/>
    <xf numFmtId="0" fontId="71" fillId="0" borderId="0"/>
    <xf numFmtId="0" fontId="71" fillId="0" borderId="0"/>
    <xf numFmtId="0" fontId="118" fillId="0" borderId="0"/>
    <xf numFmtId="0" fontId="118" fillId="0" borderId="0"/>
    <xf numFmtId="0" fontId="71" fillId="0" borderId="0"/>
    <xf numFmtId="0" fontId="71" fillId="0" borderId="0"/>
    <xf numFmtId="0" fontId="71" fillId="0" borderId="0"/>
    <xf numFmtId="0" fontId="71" fillId="0" borderId="0"/>
    <xf numFmtId="0" fontId="71" fillId="0" borderId="0"/>
    <xf numFmtId="0" fontId="71" fillId="0" borderId="0"/>
    <xf numFmtId="0" fontId="118" fillId="0" borderId="0"/>
    <xf numFmtId="0" fontId="118" fillId="0" borderId="0"/>
    <xf numFmtId="0" fontId="71" fillId="0" borderId="0"/>
    <xf numFmtId="0" fontId="71" fillId="0" borderId="0"/>
    <xf numFmtId="0" fontId="118" fillId="0" borderId="0"/>
    <xf numFmtId="0" fontId="2" fillId="0" borderId="0"/>
    <xf numFmtId="0" fontId="71" fillId="0" borderId="0"/>
    <xf numFmtId="0" fontId="71" fillId="0" borderId="0"/>
    <xf numFmtId="0" fontId="71" fillId="0" borderId="0"/>
    <xf numFmtId="0" fontId="118" fillId="0" borderId="0"/>
    <xf numFmtId="0" fontId="71" fillId="0" borderId="0"/>
    <xf numFmtId="0" fontId="2" fillId="0" borderId="0"/>
    <xf numFmtId="0" fontId="118" fillId="0" borderId="0"/>
    <xf numFmtId="0" fontId="71" fillId="0" borderId="0"/>
    <xf numFmtId="0" fontId="71" fillId="0" borderId="0"/>
    <xf numFmtId="0" fontId="71" fillId="0" borderId="0"/>
    <xf numFmtId="0" fontId="71" fillId="0" borderId="0"/>
    <xf numFmtId="0" fontId="71" fillId="0" borderId="0"/>
    <xf numFmtId="0" fontId="71" fillId="0" borderId="0"/>
    <xf numFmtId="43" fontId="2" fillId="0" borderId="0" applyFont="0" applyFill="0" applyBorder="0" applyAlignment="0" applyProtection="0"/>
    <xf numFmtId="0" fontId="114" fillId="0" borderId="0"/>
    <xf numFmtId="43" fontId="2" fillId="0" borderId="0" applyFont="0" applyFill="0" applyBorder="0" applyAlignment="0" applyProtection="0"/>
    <xf numFmtId="0" fontId="114" fillId="0" borderId="0"/>
    <xf numFmtId="43" fontId="2" fillId="0" borderId="0" applyFont="0" applyFill="0" applyBorder="0" applyAlignment="0" applyProtection="0"/>
    <xf numFmtId="0" fontId="3" fillId="0" borderId="0"/>
    <xf numFmtId="199" fontId="114" fillId="0" borderId="0" applyFill="0" applyBorder="0" applyAlignment="0" applyProtection="0"/>
    <xf numFmtId="0" fontId="2" fillId="0" borderId="0"/>
    <xf numFmtId="0" fontId="39" fillId="0" borderId="0" applyNumberFormat="0" applyFill="0" applyBorder="0" applyAlignment="0" applyProtection="0">
      <alignment vertical="top"/>
      <protection locked="0"/>
    </xf>
    <xf numFmtId="164" fontId="2" fillId="0" borderId="0" applyFill="0" applyBorder="0" applyAlignment="0" applyProtection="0"/>
    <xf numFmtId="0" fontId="2" fillId="0" borderId="0" applyNumberFormat="0" applyFont="0" applyFill="0" applyBorder="0" applyAlignment="0" applyProtection="0">
      <alignment vertical="top"/>
    </xf>
    <xf numFmtId="164" fontId="2" fillId="0" borderId="0" applyFill="0" applyBorder="0" applyAlignment="0" applyProtection="0"/>
    <xf numFmtId="0" fontId="2" fillId="0" borderId="0"/>
    <xf numFmtId="0" fontId="1" fillId="0" borderId="0"/>
    <xf numFmtId="0" fontId="1" fillId="0" borderId="0"/>
    <xf numFmtId="164"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5"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5"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9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0" fontId="122" fillId="0" borderId="0"/>
    <xf numFmtId="0" fontId="1" fillId="0" borderId="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8" fillId="0" borderId="14" applyNumberFormat="0" applyFill="0" applyAlignment="0" applyProtection="0"/>
    <xf numFmtId="0" fontId="19" fillId="0" borderId="15" applyNumberFormat="0" applyFill="0" applyAlignment="0" applyProtection="0"/>
    <xf numFmtId="0" fontId="20" fillId="0" borderId="16" applyNumberFormat="0" applyFill="0" applyAlignment="0" applyProtection="0"/>
    <xf numFmtId="0" fontId="20" fillId="0" borderId="0" applyNumberFormat="0" applyFill="0" applyBorder="0" applyAlignment="0" applyProtection="0"/>
    <xf numFmtId="0" fontId="21" fillId="4" borderId="0" applyNumberFormat="0" applyBorder="0" applyAlignment="0" applyProtection="0"/>
    <xf numFmtId="0" fontId="22" fillId="5" borderId="0" applyNumberFormat="0" applyBorder="0" applyAlignment="0" applyProtection="0"/>
    <xf numFmtId="0" fontId="26" fillId="0" borderId="19" applyNumberFormat="0" applyFill="0" applyAlignment="0" applyProtection="0"/>
    <xf numFmtId="0" fontId="28" fillId="0" borderId="0" applyNumberFormat="0" applyFill="0" applyBorder="0" applyAlignment="0" applyProtection="0"/>
    <xf numFmtId="0" fontId="1" fillId="2" borderId="3" applyNumberFormat="0" applyFont="0" applyAlignment="0" applyProtection="0"/>
    <xf numFmtId="0" fontId="29" fillId="0" borderId="0" applyNumberFormat="0" applyFill="0" applyBorder="0" applyAlignment="0" applyProtection="0"/>
    <xf numFmtId="0" fontId="30" fillId="0" borderId="21" applyNumberFormat="0" applyFill="0" applyAlignment="0" applyProtection="0"/>
    <xf numFmtId="0" fontId="3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1" fontId="36" fillId="0" borderId="0" applyFont="0" applyFill="0" applyBorder="0" applyAlignment="0" applyProtection="0"/>
    <xf numFmtId="41" fontId="1" fillId="0" borderId="0" applyFont="0" applyFill="0" applyBorder="0" applyAlignment="0" applyProtection="0"/>
    <xf numFmtId="41" fontId="2" fillId="0" borderId="0" applyFont="0" applyFill="0" applyBorder="0" applyAlignment="0" applyProtection="0"/>
    <xf numFmtId="41" fontId="1"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6" fillId="0" borderId="0" applyFont="0" applyFill="0" applyBorder="0" applyAlignment="0" applyProtection="0"/>
    <xf numFmtId="41"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40" fillId="0" borderId="0" applyFont="0" applyFill="0" applyBorder="0" applyAlignment="0" applyProtection="0"/>
    <xf numFmtId="41" fontId="2" fillId="0" borderId="0" applyFill="0" applyBorder="0" applyAlignment="0" applyProtection="0"/>
    <xf numFmtId="41" fontId="2"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3"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40" fillId="0" borderId="0" applyFont="0" applyFill="0" applyBorder="0" applyAlignment="0" applyProtection="0"/>
    <xf numFmtId="43" fontId="1" fillId="0" borderId="0" applyFont="0" applyFill="0" applyBorder="0" applyAlignment="0" applyProtection="0"/>
    <xf numFmtId="43" fontId="40" fillId="0" borderId="0" applyFont="0" applyFill="0" applyBorder="0" applyAlignment="0" applyProtection="0"/>
    <xf numFmtId="41" fontId="2" fillId="0" borderId="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7"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3"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4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40" fillId="0" borderId="0" applyFont="0" applyFill="0" applyBorder="0" applyAlignment="0" applyProtection="0"/>
    <xf numFmtId="43"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6"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5"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43" fontId="6" fillId="0" borderId="0" applyFont="0" applyFill="0" applyBorder="0" applyAlignment="0" applyProtection="0"/>
    <xf numFmtId="41" fontId="4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43" fontId="33" fillId="0" borderId="0" applyFont="0" applyFill="0" applyBorder="0" applyAlignment="0" applyProtection="0"/>
    <xf numFmtId="43" fontId="1" fillId="0" borderId="0" applyFont="0" applyFill="0" applyBorder="0" applyAlignment="0" applyProtection="0"/>
    <xf numFmtId="43" fontId="4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2" fillId="0" borderId="0" applyFill="0" applyBorder="0" applyAlignment="0" applyProtection="0"/>
    <xf numFmtId="0" fontId="86" fillId="0" borderId="0" applyNumberFormat="0" applyFill="0" applyBorder="0" applyAlignment="0" applyProtection="0"/>
    <xf numFmtId="0" fontId="93" fillId="58" borderId="36"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0" fontId="95" fillId="42" borderId="36" applyNumberFormat="0" applyAlignment="0" applyProtection="0"/>
    <xf numFmtId="0" fontId="100" fillId="42" borderId="36" applyNumberFormat="0" applyAlignment="0" applyProtection="0"/>
    <xf numFmtId="0" fontId="100" fillId="42" borderId="36" applyNumberFormat="0" applyAlignment="0" applyProtection="0"/>
    <xf numFmtId="43" fontId="57" fillId="0" borderId="0" applyFont="0" applyFill="0" applyBorder="0" applyAlignment="0" applyProtection="0"/>
    <xf numFmtId="43" fontId="57" fillId="0" borderId="0" applyFont="0" applyFill="0" applyBorder="0" applyAlignment="0" applyProtection="0"/>
    <xf numFmtId="43" fontId="57" fillId="0" borderId="0" applyFont="0" applyFill="0" applyBorder="0" applyAlignment="0" applyProtection="0"/>
    <xf numFmtId="0" fontId="2" fillId="43" borderId="37" applyNumberFormat="0" applyAlignment="0" applyProtection="0"/>
    <xf numFmtId="0" fontId="2" fillId="43" borderId="37" applyNumberFormat="0" applyAlignment="0" applyProtection="0"/>
    <xf numFmtId="0" fontId="2" fillId="62" borderId="37" applyNumberFormat="0" applyFont="0" applyAlignment="0" applyProtection="0"/>
    <xf numFmtId="0" fontId="2" fillId="43" borderId="37" applyNumberFormat="0" applyAlignment="0" applyProtection="0"/>
    <xf numFmtId="0" fontId="103" fillId="58" borderId="38" applyNumberFormat="0" applyAlignment="0" applyProtection="0"/>
    <xf numFmtId="0" fontId="106" fillId="0" borderId="39" applyNumberFormat="0" applyFill="0" applyAlignment="0" applyProtection="0"/>
    <xf numFmtId="0" fontId="113" fillId="0" borderId="39" applyNumberFormat="0" applyFill="0" applyAlignment="0" applyProtection="0"/>
    <xf numFmtId="0" fontId="106" fillId="0" borderId="39" applyNumberFormat="0" applyFill="0" applyAlignment="0" applyProtection="0"/>
    <xf numFmtId="0" fontId="122" fillId="0" borderId="0"/>
    <xf numFmtId="0" fontId="2" fillId="43" borderId="37" applyNumberFormat="0" applyAlignment="0" applyProtection="0"/>
    <xf numFmtId="0" fontId="2" fillId="43" borderId="37" applyNumberFormat="0" applyAlignment="0" applyProtection="0"/>
    <xf numFmtId="0" fontId="2" fillId="62" borderId="37" applyNumberFormat="0" applyFont="0" applyAlignment="0" applyProtection="0"/>
    <xf numFmtId="0" fontId="2" fillId="43" borderId="37" applyNumberFormat="0" applyAlignment="0" applyProtection="0"/>
    <xf numFmtId="0" fontId="2" fillId="0" borderId="0"/>
    <xf numFmtId="0" fontId="2" fillId="0" borderId="0"/>
    <xf numFmtId="43" fontId="2" fillId="0" borderId="0" applyFont="0" applyFill="0" applyBorder="0" applyAlignment="0" applyProtection="0"/>
    <xf numFmtId="0" fontId="2" fillId="0" borderId="0"/>
    <xf numFmtId="0" fontId="122" fillId="0" borderId="0"/>
    <xf numFmtId="4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199" fontId="2" fillId="0" borderId="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93" fillId="58" borderId="36" applyNumberFormat="0" applyAlignment="0" applyProtection="0"/>
    <xf numFmtId="0" fontId="95" fillId="42" borderId="36" applyNumberFormat="0" applyAlignment="0" applyProtection="0"/>
    <xf numFmtId="0" fontId="100" fillId="42" borderId="36" applyNumberFormat="0" applyAlignment="0" applyProtection="0"/>
    <xf numFmtId="0" fontId="100" fillId="42" borderId="36" applyNumberFormat="0" applyAlignment="0" applyProtection="0"/>
    <xf numFmtId="0" fontId="2" fillId="43" borderId="33" applyNumberFormat="0" applyAlignment="0" applyProtection="0"/>
    <xf numFmtId="0" fontId="2" fillId="43" borderId="33" applyNumberFormat="0" applyAlignment="0" applyProtection="0"/>
    <xf numFmtId="0" fontId="2" fillId="62" borderId="33" applyNumberFormat="0" applyFont="0" applyAlignment="0" applyProtection="0"/>
    <xf numFmtId="0" fontId="2" fillId="43" borderId="33" applyNumberFormat="0" applyAlignment="0" applyProtection="0"/>
    <xf numFmtId="0" fontId="103" fillId="58" borderId="38" applyNumberFormat="0" applyAlignment="0" applyProtection="0"/>
    <xf numFmtId="41" fontId="1" fillId="0" borderId="0" applyFont="0" applyFill="0" applyBorder="0" applyAlignment="0" applyProtection="0"/>
    <xf numFmtId="0" fontId="106" fillId="0" borderId="39" applyNumberFormat="0" applyFill="0" applyAlignment="0" applyProtection="0"/>
    <xf numFmtId="0" fontId="113" fillId="0" borderId="39" applyNumberFormat="0" applyFill="0" applyAlignment="0" applyProtection="0"/>
    <xf numFmtId="0" fontId="106" fillId="0" borderId="39" applyNumberFormat="0" applyFill="0" applyAlignment="0" applyProtection="0"/>
    <xf numFmtId="0" fontId="2" fillId="43" borderId="33" applyNumberFormat="0" applyAlignment="0" applyProtection="0"/>
    <xf numFmtId="0" fontId="2" fillId="43" borderId="33" applyNumberFormat="0" applyAlignment="0" applyProtection="0"/>
    <xf numFmtId="0" fontId="2" fillId="62" borderId="33" applyNumberFormat="0" applyFont="0" applyAlignment="0" applyProtection="0"/>
    <xf numFmtId="0" fontId="2" fillId="43" borderId="33" applyNumberFormat="0" applyAlignment="0" applyProtection="0"/>
    <xf numFmtId="0" fontId="123" fillId="0" borderId="0"/>
    <xf numFmtId="41" fontId="12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0" fontId="38" fillId="0" borderId="0"/>
    <xf numFmtId="41" fontId="1" fillId="0" borderId="0" applyFont="0" applyFill="0" applyBorder="0" applyAlignment="0" applyProtection="0"/>
    <xf numFmtId="191" fontId="1" fillId="0" borderId="0" applyFont="0" applyFill="0" applyBorder="0" applyAlignment="0" applyProtection="0"/>
    <xf numFmtId="0" fontId="58" fillId="0" borderId="0"/>
    <xf numFmtId="0" fontId="38" fillId="0" borderId="0"/>
    <xf numFmtId="9" fontId="37" fillId="0" borderId="0" applyFont="0" applyFill="0" applyBorder="0" applyAlignment="0" applyProtection="0"/>
    <xf numFmtId="43" fontId="37"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37"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43" fontId="1" fillId="0" borderId="0" applyFont="0" applyFill="0" applyBorder="0" applyAlignment="0" applyProtection="0"/>
    <xf numFmtId="191" fontId="1" fillId="0" borderId="0" applyFont="0" applyFill="0" applyBorder="0" applyAlignment="0" applyProtection="0"/>
    <xf numFmtId="210"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64"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37"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37"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1"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37"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37" fontId="127" fillId="0" borderId="0"/>
    <xf numFmtId="40" fontId="117" fillId="0" borderId="0" applyFont="0" applyFill="0" applyBorder="0" applyAlignment="0" applyProtection="0"/>
    <xf numFmtId="38" fontId="117" fillId="0" borderId="0" applyFont="0" applyBorder="0" applyAlignment="0" applyProtection="0"/>
    <xf numFmtId="192" fontId="1" fillId="0" borderId="0" applyFont="0" applyFill="0" applyBorder="0" applyAlignment="0" applyProtection="0"/>
    <xf numFmtId="40" fontId="117" fillId="0" borderId="0" applyFont="0" applyFill="0" applyBorder="0" applyAlignment="0" applyProtection="0"/>
    <xf numFmtId="164" fontId="2" fillId="0" borderId="0" applyFont="0" applyFill="0" applyBorder="0" applyAlignment="0" applyProtection="0"/>
    <xf numFmtId="192" fontId="116"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1" fillId="0" borderId="0"/>
    <xf numFmtId="0" fontId="129"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1"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2" fillId="0" borderId="0"/>
    <xf numFmtId="0" fontId="2" fillId="0" borderId="0"/>
    <xf numFmtId="0" fontId="2" fillId="0" borderId="0"/>
    <xf numFmtId="0" fontId="2" fillId="0" borderId="0"/>
    <xf numFmtId="0" fontId="2" fillId="0" borderId="0"/>
    <xf numFmtId="0" fontId="2"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129"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1"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129" fillId="0" borderId="0"/>
    <xf numFmtId="0" fontId="129" fillId="0" borderId="0"/>
    <xf numFmtId="0" fontId="129" fillId="0" borderId="0"/>
    <xf numFmtId="0" fontId="129"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1" fillId="0" borderId="0"/>
    <xf numFmtId="0" fontId="129" fillId="0" borderId="0"/>
    <xf numFmtId="0" fontId="129" fillId="0" borderId="0"/>
    <xf numFmtId="0" fontId="129" fillId="0" borderId="0"/>
    <xf numFmtId="0" fontId="129" fillId="0" borderId="0"/>
    <xf numFmtId="0" fontId="129" fillId="0" borderId="0"/>
    <xf numFmtId="0" fontId="129" fillId="0" borderId="0"/>
    <xf numFmtId="0" fontId="129"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129"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129"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37" fontId="116" fillId="0" borderId="0"/>
    <xf numFmtId="0" fontId="2" fillId="0" borderId="0"/>
    <xf numFmtId="0" fontId="2" fillId="0" borderId="0"/>
    <xf numFmtId="0" fontId="2" fillId="0" borderId="0"/>
    <xf numFmtId="0" fontId="2" fillId="0" borderId="0"/>
    <xf numFmtId="0" fontId="2" fillId="0" borderId="0"/>
    <xf numFmtId="0" fontId="2" fillId="0" borderId="0"/>
    <xf numFmtId="37" fontId="116" fillId="0" borderId="0"/>
    <xf numFmtId="0" fontId="6" fillId="2" borderId="3" applyNumberFormat="0" applyFont="0" applyAlignment="0" applyProtection="0"/>
    <xf numFmtId="0" fontId="6" fillId="2" borderId="3" applyNumberFormat="0" applyFont="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6" fillId="0" borderId="0" applyFont="0" applyFill="0" applyBorder="0" applyAlignment="0" applyProtection="0"/>
    <xf numFmtId="9" fontId="117" fillId="0" borderId="0" applyFont="0" applyFill="0" applyBorder="0" applyAlignment="0" applyProtection="0"/>
    <xf numFmtId="9" fontId="6" fillId="0" borderId="0" applyFont="0" applyFill="0" applyBorder="0" applyAlignment="0" applyProtection="0"/>
    <xf numFmtId="9" fontId="117" fillId="0" borderId="0" applyFont="0" applyFill="0" applyBorder="0" applyAlignment="0" applyProtection="0"/>
    <xf numFmtId="9" fontId="6"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117"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92" fontId="1" fillId="0" borderId="0" applyFont="0" applyFill="0" applyBorder="0" applyAlignment="0" applyProtection="0"/>
    <xf numFmtId="40" fontId="117" fillId="0" borderId="0" applyFont="0" applyFill="0" applyBorder="0" applyAlignment="0" applyProtection="0"/>
    <xf numFmtId="40" fontId="117" fillId="0" borderId="0" applyFont="0" applyFill="0" applyBorder="0" applyAlignment="0" applyProtection="0"/>
    <xf numFmtId="40" fontId="117"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0" fontId="1" fillId="0" borderId="0"/>
    <xf numFmtId="192" fontId="6"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64"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64"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0" fontId="1" fillId="0" borderId="0"/>
    <xf numFmtId="192" fontId="1" fillId="0" borderId="0" applyFont="0" applyFill="0" applyBorder="0" applyAlignment="0" applyProtection="0"/>
    <xf numFmtId="192" fontId="1" fillId="0" borderId="0" applyFont="0" applyFill="0" applyBorder="0" applyAlignment="0" applyProtection="0"/>
    <xf numFmtId="191" fontId="58"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0" fontId="5" fillId="0" borderId="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40" fontId="117" fillId="0" borderId="0" applyFont="0" applyFill="0" applyBorder="0" applyAlignment="0" applyProtection="0"/>
    <xf numFmtId="40" fontId="117" fillId="0" borderId="0" applyFont="0" applyFill="0" applyBorder="0" applyAlignment="0" applyProtection="0"/>
    <xf numFmtId="40" fontId="117" fillId="0" borderId="0" applyFont="0" applyFill="0" applyBorder="0" applyAlignment="0" applyProtection="0"/>
    <xf numFmtId="191" fontId="1"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64" fontId="1" fillId="0" borderId="0" applyFont="0" applyFill="0" applyBorder="0" applyAlignment="0" applyProtection="0"/>
    <xf numFmtId="192" fontId="1" fillId="0" borderId="0" applyFont="0" applyFill="0" applyBorder="0" applyAlignment="0" applyProtection="0"/>
    <xf numFmtId="9" fontId="9"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64" fontId="1" fillId="0" borderId="0" applyFont="0" applyFill="0" applyBorder="0" applyAlignment="0" applyProtection="0"/>
    <xf numFmtId="192" fontId="2" fillId="0" borderId="0" applyFont="0" applyFill="0" applyBorder="0" applyAlignment="0" applyProtection="0"/>
    <xf numFmtId="192" fontId="6" fillId="0" borderId="0" applyFont="0" applyFill="0" applyBorder="0" applyAlignment="0" applyProtection="0"/>
    <xf numFmtId="191" fontId="2" fillId="0" borderId="0" applyFont="0" applyFill="0" applyBorder="0" applyAlignment="0" applyProtection="0"/>
    <xf numFmtId="173" fontId="2" fillId="0" borderId="0" applyFont="0" applyFill="0" applyAlignment="0" applyProtection="0"/>
    <xf numFmtId="211" fontId="128" fillId="0" borderId="0"/>
    <xf numFmtId="9" fontId="128" fillId="0" borderId="0" applyFont="0" applyFill="0" applyBorder="0" applyAlignment="0" applyProtection="0"/>
    <xf numFmtId="212" fontId="128" fillId="0" borderId="0" applyFont="0" applyFill="0" applyBorder="0" applyAlignment="0" applyProtection="0"/>
    <xf numFmtId="192" fontId="2" fillId="0" borderId="0" applyFont="0" applyFill="0" applyBorder="0" applyAlignment="0" applyProtection="0"/>
    <xf numFmtId="173" fontId="2" fillId="0" borderId="0" applyFont="0" applyFill="0" applyAlignment="0" applyProtection="0"/>
    <xf numFmtId="173" fontId="2" fillId="0" borderId="0" applyFont="0" applyFill="0" applyAlignment="0" applyProtection="0"/>
    <xf numFmtId="191" fontId="2" fillId="0" borderId="0" applyFont="0" applyFill="0" applyBorder="0" applyAlignment="0" applyProtection="0"/>
    <xf numFmtId="192" fontId="2"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213" fontId="2" fillId="0" borderId="0" applyFont="0" applyFill="0" applyBorder="0" applyAlignment="0" applyProtection="0"/>
    <xf numFmtId="214" fontId="2" fillId="0" borderId="0" applyFont="0" applyFill="0" applyBorder="0" applyAlignment="0" applyProtection="0"/>
    <xf numFmtId="9" fontId="2" fillId="0" borderId="0" applyFont="0" applyFill="0" applyBorder="0" applyAlignment="0" applyProtection="0"/>
    <xf numFmtId="0" fontId="1" fillId="0" borderId="0"/>
    <xf numFmtId="0" fontId="1" fillId="0" borderId="0"/>
    <xf numFmtId="0" fontId="1" fillId="0" borderId="0"/>
    <xf numFmtId="164" fontId="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31" fillId="0" borderId="0"/>
    <xf numFmtId="212" fontId="131" fillId="0" borderId="0" applyFont="0" applyFill="0" applyBorder="0" applyAlignment="0" applyProtection="0"/>
    <xf numFmtId="0" fontId="130" fillId="0" borderId="0"/>
    <xf numFmtId="192" fontId="1" fillId="0" borderId="0" applyFont="0" applyFill="0" applyBorder="0" applyAlignment="0" applyProtection="0"/>
    <xf numFmtId="0" fontId="1" fillId="0" borderId="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0" fontId="2" fillId="0" borderId="0"/>
    <xf numFmtId="192" fontId="1"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0" fontId="132" fillId="0" borderId="0"/>
    <xf numFmtId="0" fontId="133" fillId="0" borderId="0"/>
    <xf numFmtId="192" fontId="1" fillId="0" borderId="0" applyFont="0" applyFill="0" applyBorder="0" applyAlignment="0" applyProtection="0"/>
    <xf numFmtId="215" fontId="122" fillId="0" borderId="0" applyBorder="0" applyProtection="0"/>
    <xf numFmtId="164" fontId="1" fillId="0" borderId="0" applyFont="0" applyFill="0" applyBorder="0" applyAlignment="0" applyProtection="0"/>
    <xf numFmtId="0" fontId="130" fillId="0" borderId="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0" fontId="115" fillId="0" borderId="0"/>
    <xf numFmtId="192" fontId="1" fillId="0" borderId="0" applyFont="0" applyFill="0" applyBorder="0" applyAlignment="0" applyProtection="0"/>
    <xf numFmtId="192" fontId="37" fillId="0" borderId="0" applyFont="0" applyFill="0" applyBorder="0" applyAlignment="0" applyProtection="0"/>
    <xf numFmtId="192" fontId="116"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0" fontId="6" fillId="0" borderId="0"/>
    <xf numFmtId="164"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0" fontId="130" fillId="0" borderId="0"/>
    <xf numFmtId="192" fontId="6"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6" fillId="0" borderId="0" applyFont="0" applyFill="0" applyBorder="0" applyAlignment="0" applyProtection="0"/>
    <xf numFmtId="0" fontId="2" fillId="0" borderId="0"/>
    <xf numFmtId="216" fontId="6" fillId="0" borderId="0" applyFont="0" applyFill="0" applyBorder="0" applyAlignment="0" applyProtection="0"/>
    <xf numFmtId="192" fontId="36" fillId="0" borderId="0" applyFont="0" applyFill="0" applyBorder="0" applyAlignment="0" applyProtection="0"/>
    <xf numFmtId="0" fontId="36" fillId="0" borderId="0"/>
    <xf numFmtId="0" fontId="6" fillId="0" borderId="0"/>
    <xf numFmtId="0" fontId="1" fillId="0" borderId="0"/>
    <xf numFmtId="9" fontId="36" fillId="0" borderId="0" applyFont="0" applyFill="0" applyBorder="0" applyAlignment="0" applyProtection="0"/>
    <xf numFmtId="192" fontId="1"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1" fillId="0" borderId="0" applyFont="0" applyFill="0" applyBorder="0" applyAlignment="0" applyProtection="0"/>
    <xf numFmtId="164" fontId="6" fillId="0" borderId="0" applyFont="0" applyFill="0" applyBorder="0" applyAlignment="0" applyProtection="0"/>
    <xf numFmtId="0" fontId="1" fillId="0" borderId="0"/>
    <xf numFmtId="164" fontId="1" fillId="0" borderId="0" applyFont="0" applyFill="0" applyBorder="0" applyAlignment="0" applyProtection="0"/>
    <xf numFmtId="192" fontId="36"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0" fontId="118"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1"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16"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0" fontId="1" fillId="0" borderId="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2"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0" fontId="38" fillId="0" borderId="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58"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0" fontId="2" fillId="0" borderId="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2" fillId="0" borderId="0" applyFont="0" applyFill="0" applyBorder="0" applyAlignment="0" applyProtection="0"/>
    <xf numFmtId="192" fontId="1" fillId="0" borderId="0" applyFont="0" applyFill="0" applyBorder="0" applyAlignment="0" applyProtection="0"/>
    <xf numFmtId="192" fontId="6" fillId="0" borderId="0" applyFont="0" applyFill="0" applyBorder="0" applyAlignment="0" applyProtection="0"/>
    <xf numFmtId="192" fontId="6"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0"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2"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64"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192" fontId="1" fillId="0" borderId="0" applyFont="0" applyFill="0" applyBorder="0" applyAlignment="0" applyProtection="0"/>
    <xf numFmtId="41" fontId="122" fillId="0" borderId="0" applyFont="0" applyFill="0" applyBorder="0" applyAlignment="0" applyProtection="0"/>
    <xf numFmtId="9" fontId="1" fillId="0" borderId="0" applyFont="0" applyFill="0" applyBorder="0" applyAlignment="0" applyProtection="0"/>
    <xf numFmtId="0" fontId="138" fillId="0" borderId="0"/>
    <xf numFmtId="41" fontId="138" fillId="0" borderId="0" quotePrefix="1" applyFill="0" applyBorder="0" applyAlignment="0">
      <protection locked="0"/>
    </xf>
  </cellStyleXfs>
  <cellXfs count="678">
    <xf numFmtId="0" fontId="0" fillId="0" borderId="0" xfId="0"/>
    <xf numFmtId="0" fontId="15" fillId="0" borderId="0" xfId="0" applyFont="1"/>
    <xf numFmtId="0" fontId="16" fillId="0" borderId="0" xfId="0" applyFont="1"/>
    <xf numFmtId="0" fontId="16" fillId="3" borderId="0" xfId="0" applyFont="1" applyFill="1"/>
    <xf numFmtId="0" fontId="17" fillId="0" borderId="0" xfId="0" applyFont="1"/>
    <xf numFmtId="0" fontId="32" fillId="0" borderId="0" xfId="0" applyFont="1" applyAlignment="1">
      <alignment horizontal="center"/>
    </xf>
    <xf numFmtId="0" fontId="63" fillId="0" borderId="0" xfId="0" applyFont="1" applyAlignment="1">
      <alignment horizontal="left"/>
    </xf>
    <xf numFmtId="0" fontId="64" fillId="0" borderId="0" xfId="0" applyFont="1" applyAlignment="1">
      <alignment horizontal="center"/>
    </xf>
    <xf numFmtId="0" fontId="65" fillId="0" borderId="0" xfId="0" applyFont="1" applyAlignment="1">
      <alignment horizontal="left"/>
    </xf>
    <xf numFmtId="0" fontId="66" fillId="0" borderId="0" xfId="0" applyFont="1" applyAlignment="1">
      <alignment horizontal="center"/>
    </xf>
    <xf numFmtId="0" fontId="63" fillId="0" borderId="0" xfId="0" applyFont="1"/>
    <xf numFmtId="0" fontId="66" fillId="0" borderId="0" xfId="0" applyFont="1"/>
    <xf numFmtId="0" fontId="69" fillId="0" borderId="0" xfId="0" applyFont="1"/>
    <xf numFmtId="0" fontId="70" fillId="0" borderId="0" xfId="0" applyFont="1"/>
    <xf numFmtId="0" fontId="65" fillId="0" borderId="0" xfId="0" applyFont="1"/>
    <xf numFmtId="0" fontId="71" fillId="0" borderId="0" xfId="0" applyFont="1"/>
    <xf numFmtId="0" fontId="72" fillId="0" borderId="0" xfId="75" applyFont="1"/>
    <xf numFmtId="14" fontId="65" fillId="0" borderId="0" xfId="0" applyNumberFormat="1" applyFont="1" applyAlignment="1">
      <alignment horizontal="left"/>
    </xf>
    <xf numFmtId="0" fontId="73" fillId="0" borderId="0" xfId="0" applyFont="1"/>
    <xf numFmtId="6" fontId="65" fillId="0" borderId="0" xfId="0" applyNumberFormat="1" applyFont="1"/>
    <xf numFmtId="6" fontId="65" fillId="0" borderId="0" xfId="0" applyNumberFormat="1" applyFont="1" applyAlignment="1">
      <alignment horizontal="right"/>
    </xf>
    <xf numFmtId="0" fontId="65" fillId="0" borderId="0" xfId="0" applyFont="1" applyAlignment="1">
      <alignment horizontal="center"/>
    </xf>
    <xf numFmtId="0" fontId="65" fillId="0" borderId="6" xfId="0" applyFont="1" applyBorder="1" applyAlignment="1">
      <alignment horizontal="center"/>
    </xf>
    <xf numFmtId="3" fontId="65" fillId="0" borderId="6" xfId="0" applyNumberFormat="1" applyFont="1" applyBorder="1" applyAlignment="1">
      <alignment horizontal="center"/>
    </xf>
    <xf numFmtId="3" fontId="65" fillId="0" borderId="6" xfId="0" applyNumberFormat="1" applyFont="1" applyBorder="1" applyAlignment="1">
      <alignment horizontal="right"/>
    </xf>
    <xf numFmtId="3" fontId="66" fillId="0" borderId="6" xfId="0" applyNumberFormat="1" applyFont="1" applyBorder="1"/>
    <xf numFmtId="0" fontId="66" fillId="0" borderId="6" xfId="0" applyFont="1" applyBorder="1"/>
    <xf numFmtId="3" fontId="66" fillId="0" borderId="6" xfId="0" applyNumberFormat="1" applyFont="1" applyBorder="1" applyAlignment="1">
      <alignment horizontal="right"/>
    </xf>
    <xf numFmtId="10" fontId="66" fillId="0" borderId="6" xfId="0" applyNumberFormat="1" applyFont="1" applyBorder="1" applyAlignment="1">
      <alignment horizontal="center"/>
    </xf>
    <xf numFmtId="3" fontId="65" fillId="0" borderId="0" xfId="0" applyNumberFormat="1" applyFont="1" applyAlignment="1">
      <alignment horizontal="center"/>
    </xf>
    <xf numFmtId="3" fontId="65" fillId="0" borderId="0" xfId="0" applyNumberFormat="1" applyFont="1" applyAlignment="1">
      <alignment horizontal="right"/>
    </xf>
    <xf numFmtId="0" fontId="69" fillId="0" borderId="0" xfId="0" applyFont="1" applyAlignment="1">
      <alignment horizontal="center"/>
    </xf>
    <xf numFmtId="10" fontId="65" fillId="0" borderId="0" xfId="0" applyNumberFormat="1" applyFont="1"/>
    <xf numFmtId="0" fontId="73" fillId="0" borderId="0" xfId="0" applyFont="1" applyAlignment="1">
      <alignment horizontal="center"/>
    </xf>
    <xf numFmtId="0" fontId="39" fillId="0" borderId="0" xfId="75" applyFont="1"/>
    <xf numFmtId="0" fontId="71" fillId="0" borderId="0" xfId="0" applyFont="1" applyAlignment="1">
      <alignment horizontal="left"/>
    </xf>
    <xf numFmtId="0" fontId="63" fillId="0" borderId="2" xfId="0" applyFont="1" applyBorder="1"/>
    <xf numFmtId="171" fontId="63" fillId="0" borderId="0" xfId="0" applyNumberFormat="1" applyFont="1"/>
    <xf numFmtId="3" fontId="63" fillId="0" borderId="0" xfId="0" applyNumberFormat="1" applyFont="1"/>
    <xf numFmtId="0" fontId="66" fillId="0" borderId="8" xfId="0" applyFont="1" applyBorder="1" applyAlignment="1">
      <alignment horizontal="center"/>
    </xf>
    <xf numFmtId="0" fontId="66" fillId="0" borderId="6" xfId="0" applyFont="1" applyBorder="1" applyAlignment="1">
      <alignment horizontal="center"/>
    </xf>
    <xf numFmtId="171" fontId="65" fillId="0" borderId="0" xfId="0" applyNumberFormat="1" applyFont="1"/>
    <xf numFmtId="3" fontId="65" fillId="0" borderId="0" xfId="0" applyNumberFormat="1" applyFont="1"/>
    <xf numFmtId="0" fontId="68" fillId="0" borderId="2" xfId="0" applyFont="1" applyBorder="1"/>
    <xf numFmtId="0" fontId="63" fillId="0" borderId="2" xfId="0" applyFont="1" applyBorder="1" applyAlignment="1">
      <alignment horizontal="left" vertical="center" wrapText="1"/>
    </xf>
    <xf numFmtId="0" fontId="68" fillId="0" borderId="13" xfId="0" applyFont="1" applyBorder="1"/>
    <xf numFmtId="0" fontId="63" fillId="0" borderId="2" xfId="0" quotePrefix="1" applyFont="1" applyBorder="1"/>
    <xf numFmtId="0" fontId="68" fillId="0" borderId="2" xfId="0" applyFont="1" applyBorder="1" applyAlignment="1">
      <alignment horizontal="left" vertical="center" wrapText="1"/>
    </xf>
    <xf numFmtId="0" fontId="68" fillId="0" borderId="2" xfId="0" applyFont="1" applyBorder="1" applyAlignment="1">
      <alignment horizontal="left"/>
    </xf>
    <xf numFmtId="0" fontId="74" fillId="0" borderId="0" xfId="0" applyFont="1"/>
    <xf numFmtId="0" fontId="75" fillId="0" borderId="6" xfId="4" applyFont="1" applyBorder="1" applyAlignment="1">
      <alignment horizontal="center" vertical="center" wrapText="1"/>
    </xf>
    <xf numFmtId="0" fontId="74" fillId="0" borderId="2" xfId="4" applyFont="1" applyBorder="1" applyAlignment="1">
      <alignment horizontal="left" vertical="center" wrapText="1"/>
    </xf>
    <xf numFmtId="0" fontId="74" fillId="0" borderId="13" xfId="4" applyFont="1" applyBorder="1" applyAlignment="1">
      <alignment horizontal="left" vertical="center" wrapText="1"/>
    </xf>
    <xf numFmtId="0" fontId="78" fillId="3" borderId="0" xfId="0" applyFont="1" applyFill="1"/>
    <xf numFmtId="174" fontId="78" fillId="3" borderId="0" xfId="1" applyNumberFormat="1" applyFont="1" applyFill="1"/>
    <xf numFmtId="3" fontId="78" fillId="3" borderId="0" xfId="0" applyNumberFormat="1" applyFont="1" applyFill="1"/>
    <xf numFmtId="0" fontId="63" fillId="3" borderId="0" xfId="0" applyFont="1" applyFill="1"/>
    <xf numFmtId="3" fontId="79" fillId="0" borderId="6" xfId="0" applyNumberFormat="1" applyFont="1" applyBorder="1" applyAlignment="1">
      <alignment horizontal="right"/>
    </xf>
    <xf numFmtId="3" fontId="80" fillId="0" borderId="6" xfId="0" applyNumberFormat="1" applyFont="1" applyBorder="1" applyAlignment="1">
      <alignment horizontal="right"/>
    </xf>
    <xf numFmtId="3" fontId="80" fillId="0" borderId="6" xfId="0" applyNumberFormat="1" applyFont="1" applyBorder="1" applyAlignment="1">
      <alignment horizontal="right" vertical="center" wrapText="1"/>
    </xf>
    <xf numFmtId="0" fontId="79" fillId="0" borderId="4" xfId="0" applyFont="1" applyBorder="1"/>
    <xf numFmtId="0" fontId="79" fillId="0" borderId="2" xfId="0" applyFont="1" applyBorder="1" applyAlignment="1">
      <alignment horizontal="center"/>
    </xf>
    <xf numFmtId="0" fontId="80" fillId="0" borderId="2" xfId="0" applyFont="1" applyBorder="1"/>
    <xf numFmtId="0" fontId="79" fillId="0" borderId="11" xfId="0" applyFont="1" applyBorder="1" applyAlignment="1">
      <alignment horizontal="center"/>
    </xf>
    <xf numFmtId="0" fontId="80" fillId="0" borderId="4" xfId="0" applyFont="1" applyBorder="1"/>
    <xf numFmtId="0" fontId="80" fillId="0" borderId="0" xfId="0" applyFont="1"/>
    <xf numFmtId="0" fontId="79" fillId="0" borderId="0" xfId="0" applyFont="1"/>
    <xf numFmtId="0" fontId="80" fillId="0" borderId="0" xfId="0" applyFont="1" applyAlignment="1">
      <alignment horizontal="left"/>
    </xf>
    <xf numFmtId="0" fontId="79" fillId="0" borderId="0" xfId="0" applyFont="1" applyAlignment="1">
      <alignment horizontal="center"/>
    </xf>
    <xf numFmtId="0" fontId="80" fillId="0" borderId="0" xfId="0" applyFont="1" applyAlignment="1">
      <alignment vertical="center"/>
    </xf>
    <xf numFmtId="0" fontId="79" fillId="0" borderId="0" xfId="0" applyFont="1" applyAlignment="1">
      <alignment vertical="center" wrapText="1"/>
    </xf>
    <xf numFmtId="0" fontId="79" fillId="0" borderId="0" xfId="0" applyFont="1" applyAlignment="1">
      <alignment wrapText="1"/>
    </xf>
    <xf numFmtId="0" fontId="79" fillId="0" borderId="0" xfId="0" applyFont="1" applyAlignment="1">
      <alignment vertical="center"/>
    </xf>
    <xf numFmtId="171" fontId="80" fillId="0" borderId="0" xfId="0" applyNumberFormat="1" applyFont="1"/>
    <xf numFmtId="4" fontId="80" fillId="0" borderId="6" xfId="0" applyNumberFormat="1" applyFont="1" applyBorder="1" applyAlignment="1">
      <alignment horizontal="center" vertical="center" wrapText="1"/>
    </xf>
    <xf numFmtId="0" fontId="79" fillId="0" borderId="0" xfId="0" applyFont="1" applyAlignment="1">
      <alignment horizontal="left" vertical="center"/>
    </xf>
    <xf numFmtId="0" fontId="79" fillId="0" borderId="6" xfId="0" applyFont="1" applyBorder="1" applyAlignment="1">
      <alignment vertical="top" wrapText="1"/>
    </xf>
    <xf numFmtId="0" fontId="80" fillId="0" borderId="6" xfId="0" applyFont="1" applyBorder="1" applyAlignment="1">
      <alignment horizontal="center" vertical="top" wrapText="1"/>
    </xf>
    <xf numFmtId="4" fontId="80" fillId="0" borderId="0" xfId="0" applyNumberFormat="1" applyFont="1"/>
    <xf numFmtId="3" fontId="80" fillId="0" borderId="0" xfId="0" applyNumberFormat="1" applyFont="1"/>
    <xf numFmtId="172" fontId="80" fillId="0" borderId="6" xfId="0" applyNumberFormat="1" applyFont="1" applyBorder="1" applyAlignment="1">
      <alignment vertical="top" wrapText="1"/>
    </xf>
    <xf numFmtId="0" fontId="79" fillId="0" borderId="0" xfId="0" applyFont="1" applyAlignment="1">
      <alignment vertical="top" wrapText="1"/>
    </xf>
    <xf numFmtId="169" fontId="80" fillId="0" borderId="0" xfId="67" applyNumberFormat="1" applyFont="1" applyFill="1"/>
    <xf numFmtId="0" fontId="79" fillId="0" borderId="6" xfId="0" applyFont="1" applyBorder="1" applyAlignment="1">
      <alignment horizontal="center" vertical="top" wrapText="1"/>
    </xf>
    <xf numFmtId="4" fontId="79" fillId="0" borderId="6" xfId="0" applyNumberFormat="1" applyFont="1" applyBorder="1" applyAlignment="1">
      <alignment horizontal="right" vertical="top" wrapText="1"/>
    </xf>
    <xf numFmtId="43" fontId="80" fillId="0" borderId="0" xfId="0" applyNumberFormat="1" applyFont="1"/>
    <xf numFmtId="0" fontId="81" fillId="0" borderId="0" xfId="0" applyFont="1" applyAlignment="1">
      <alignment horizontal="justify" vertical="top" wrapText="1"/>
    </xf>
    <xf numFmtId="0" fontId="81" fillId="0" borderId="0" xfId="0" applyFont="1" applyAlignment="1">
      <alignment horizontal="center" vertical="top" wrapText="1"/>
    </xf>
    <xf numFmtId="4" fontId="81" fillId="0" borderId="0" xfId="0" applyNumberFormat="1" applyFont="1" applyAlignment="1">
      <alignment horizontal="right" vertical="top" wrapText="1"/>
    </xf>
    <xf numFmtId="0" fontId="79" fillId="0" borderId="0" xfId="0" applyFont="1" applyAlignment="1">
      <alignment horizontal="left"/>
    </xf>
    <xf numFmtId="0" fontId="80" fillId="0" borderId="0" xfId="0" applyFont="1" applyAlignment="1">
      <alignment horizontal="left" vertical="top" wrapText="1"/>
    </xf>
    <xf numFmtId="3" fontId="80" fillId="0" borderId="0" xfId="0" applyNumberFormat="1" applyFont="1" applyAlignment="1">
      <alignment horizontal="center" vertical="top" wrapText="1"/>
    </xf>
    <xf numFmtId="172" fontId="80" fillId="0" borderId="0" xfId="0" applyNumberFormat="1" applyFont="1" applyAlignment="1">
      <alignment horizontal="right" vertical="top" wrapText="1"/>
    </xf>
    <xf numFmtId="0" fontId="80" fillId="0" borderId="0" xfId="0" applyFont="1" applyAlignment="1">
      <alignment horizontal="left" vertical="center"/>
    </xf>
    <xf numFmtId="0" fontId="80" fillId="0" borderId="0" xfId="0" applyFont="1" applyAlignment="1">
      <alignment horizontal="justify" vertical="top" wrapText="1"/>
    </xf>
    <xf numFmtId="0" fontId="79" fillId="0" borderId="9" xfId="2" applyFont="1" applyBorder="1" applyAlignment="1">
      <alignment horizontal="left" vertical="top" wrapText="1"/>
    </xf>
    <xf numFmtId="3" fontId="80" fillId="0" borderId="9" xfId="2" quotePrefix="1" applyNumberFormat="1" applyFont="1" applyBorder="1" applyAlignment="1">
      <alignment horizontal="center" vertical="top" wrapText="1"/>
    </xf>
    <xf numFmtId="0" fontId="79" fillId="0" borderId="25" xfId="2" applyFont="1" applyBorder="1" applyAlignment="1">
      <alignment horizontal="left" vertical="top" wrapText="1"/>
    </xf>
    <xf numFmtId="3" fontId="80" fillId="0" borderId="25" xfId="0" applyNumberFormat="1" applyFont="1" applyBorder="1" applyAlignment="1">
      <alignment vertical="top" wrapText="1"/>
    </xf>
    <xf numFmtId="0" fontId="79" fillId="0" borderId="5" xfId="2" applyFont="1" applyBorder="1" applyAlignment="1">
      <alignment horizontal="left" vertical="top" wrapText="1"/>
    </xf>
    <xf numFmtId="0" fontId="80" fillId="0" borderId="25" xfId="0" applyFont="1" applyBorder="1" applyAlignment="1">
      <alignment horizontal="left" vertical="center" wrapText="1"/>
    </xf>
    <xf numFmtId="0" fontId="80" fillId="0" borderId="25" xfId="2" applyFont="1" applyBorder="1" applyAlignment="1">
      <alignment horizontal="center" vertical="top" wrapText="1"/>
    </xf>
    <xf numFmtId="0" fontId="79" fillId="0" borderId="25" xfId="2" applyFont="1" applyBorder="1" applyAlignment="1">
      <alignment horizontal="center" vertical="center" wrapText="1"/>
    </xf>
    <xf numFmtId="166" fontId="80" fillId="0" borderId="0" xfId="3" applyNumberFormat="1" applyFont="1" applyFill="1" applyBorder="1" applyAlignment="1">
      <alignment horizontal="center" vertical="center" wrapText="1"/>
    </xf>
    <xf numFmtId="0" fontId="79" fillId="0" borderId="0" xfId="0" applyFont="1" applyAlignment="1">
      <alignment horizontal="justify"/>
    </xf>
    <xf numFmtId="2" fontId="79" fillId="0" borderId="6" xfId="0" applyNumberFormat="1" applyFont="1" applyBorder="1" applyAlignment="1">
      <alignment horizontal="center" vertical="center" wrapText="1"/>
    </xf>
    <xf numFmtId="3" fontId="79" fillId="0" borderId="0" xfId="0" applyNumberFormat="1" applyFont="1" applyAlignment="1">
      <alignment horizontal="right" vertical="top" wrapText="1"/>
    </xf>
    <xf numFmtId="0" fontId="82" fillId="0" borderId="0" xfId="0" applyFont="1"/>
    <xf numFmtId="3" fontId="79" fillId="0" borderId="0" xfId="0" applyNumberFormat="1" applyFont="1" applyAlignment="1">
      <alignment horizontal="center"/>
    </xf>
    <xf numFmtId="0" fontId="80" fillId="0" borderId="0" xfId="0" applyFont="1" applyAlignment="1">
      <alignment horizontal="center"/>
    </xf>
    <xf numFmtId="170" fontId="80" fillId="0" borderId="0" xfId="0" applyNumberFormat="1" applyFont="1"/>
    <xf numFmtId="3" fontId="80" fillId="0" borderId="0" xfId="0" applyNumberFormat="1" applyFont="1" applyAlignment="1">
      <alignment horizontal="right"/>
    </xf>
    <xf numFmtId="3" fontId="79" fillId="0" borderId="0" xfId="0" applyNumberFormat="1" applyFont="1" applyAlignment="1">
      <alignment horizontal="right"/>
    </xf>
    <xf numFmtId="0" fontId="79" fillId="0" borderId="0" xfId="0" applyFont="1" applyAlignment="1">
      <alignment horizontal="left" vertical="top" wrapText="1"/>
    </xf>
    <xf numFmtId="0" fontId="79" fillId="0" borderId="0" xfId="0" applyFont="1" applyAlignment="1">
      <alignment horizontal="justify" vertical="top" wrapText="1"/>
    </xf>
    <xf numFmtId="166" fontId="80" fillId="0" borderId="0" xfId="0" applyNumberFormat="1" applyFont="1" applyAlignment="1">
      <alignment horizontal="justify" vertical="top" wrapText="1"/>
    </xf>
    <xf numFmtId="0" fontId="80" fillId="0" borderId="0" xfId="0" applyFont="1" applyAlignment="1">
      <alignment horizontal="justify"/>
    </xf>
    <xf numFmtId="166" fontId="79" fillId="0" borderId="0" xfId="0" applyNumberFormat="1" applyFont="1" applyAlignment="1">
      <alignment horizontal="justify" vertical="top" wrapText="1"/>
    </xf>
    <xf numFmtId="3" fontId="80" fillId="0" borderId="6" xfId="0" applyNumberFormat="1" applyFont="1" applyBorder="1"/>
    <xf numFmtId="0" fontId="79" fillId="0" borderId="0" xfId="0" applyFont="1" applyAlignment="1">
      <alignment horizontal="center" vertical="top" wrapText="1"/>
    </xf>
    <xf numFmtId="3" fontId="71" fillId="0" borderId="0" xfId="0" applyNumberFormat="1" applyFont="1" applyAlignment="1">
      <alignment horizontal="right"/>
    </xf>
    <xf numFmtId="3" fontId="73" fillId="0" borderId="0" xfId="0" applyNumberFormat="1" applyFont="1"/>
    <xf numFmtId="0" fontId="76" fillId="0" borderId="0" xfId="0" applyFont="1"/>
    <xf numFmtId="3" fontId="76" fillId="0" borderId="0" xfId="0" applyNumberFormat="1" applyFont="1"/>
    <xf numFmtId="0" fontId="83" fillId="35" borderId="6" xfId="0" applyFont="1" applyFill="1" applyBorder="1" applyAlignment="1">
      <alignment horizontal="center" vertical="center" wrapText="1"/>
    </xf>
    <xf numFmtId="0" fontId="85" fillId="35" borderId="10" xfId="0" applyFont="1" applyFill="1" applyBorder="1"/>
    <xf numFmtId="0" fontId="85" fillId="35" borderId="10" xfId="0" applyFont="1" applyFill="1" applyBorder="1" applyAlignment="1">
      <alignment horizontal="center"/>
    </xf>
    <xf numFmtId="0" fontId="80" fillId="0" borderId="8" xfId="0" applyFont="1" applyBorder="1" applyAlignment="1">
      <alignment horizontal="left"/>
    </xf>
    <xf numFmtId="0" fontId="80" fillId="0" borderId="10" xfId="0" applyFont="1" applyBorder="1" applyAlignment="1">
      <alignment horizontal="left"/>
    </xf>
    <xf numFmtId="174" fontId="80" fillId="0" borderId="0" xfId="0" applyNumberFormat="1" applyFont="1"/>
    <xf numFmtId="41" fontId="65" fillId="0" borderId="0" xfId="67" applyFont="1"/>
    <xf numFmtId="41" fontId="65" fillId="0" borderId="0" xfId="0" applyNumberFormat="1" applyFont="1"/>
    <xf numFmtId="171" fontId="87" fillId="0" borderId="0" xfId="0" applyNumberFormat="1" applyFont="1"/>
    <xf numFmtId="207" fontId="65" fillId="0" borderId="0" xfId="0" applyNumberFormat="1" applyFont="1"/>
    <xf numFmtId="4" fontId="119" fillId="0" borderId="0" xfId="0" applyNumberFormat="1" applyFont="1" applyAlignment="1">
      <alignment vertical="center" wrapText="1"/>
    </xf>
    <xf numFmtId="49" fontId="119" fillId="0" borderId="0" xfId="0" applyNumberFormat="1" applyFont="1" applyAlignment="1">
      <alignment vertical="center" wrapText="1"/>
    </xf>
    <xf numFmtId="3" fontId="120" fillId="0" borderId="0" xfId="0" applyNumberFormat="1" applyFont="1"/>
    <xf numFmtId="3" fontId="76" fillId="3" borderId="0" xfId="0" applyNumberFormat="1" applyFont="1" applyFill="1"/>
    <xf numFmtId="3" fontId="80" fillId="0" borderId="12" xfId="0" applyNumberFormat="1" applyFont="1" applyBorder="1"/>
    <xf numFmtId="0" fontId="87" fillId="0" borderId="0" xfId="0" applyFont="1" applyAlignment="1">
      <alignment horizontal="center"/>
    </xf>
    <xf numFmtId="0" fontId="87" fillId="0" borderId="0" xfId="0" applyFont="1"/>
    <xf numFmtId="0" fontId="121" fillId="0" borderId="0" xfId="0" applyFont="1" applyAlignment="1">
      <alignment vertical="center"/>
    </xf>
    <xf numFmtId="0" fontId="121" fillId="0" borderId="0" xfId="0" applyFont="1" applyAlignment="1">
      <alignment horizontal="left" vertical="top" wrapText="1"/>
    </xf>
    <xf numFmtId="0" fontId="87" fillId="0" borderId="0" xfId="0" applyFont="1" applyAlignment="1">
      <alignment wrapText="1"/>
    </xf>
    <xf numFmtId="0" fontId="121" fillId="0" borderId="0" xfId="0" applyFont="1"/>
    <xf numFmtId="0" fontId="87" fillId="0" borderId="0" xfId="0" applyFont="1" applyAlignment="1">
      <alignment vertical="center" wrapText="1"/>
    </xf>
    <xf numFmtId="0" fontId="87" fillId="0" borderId="0" xfId="0" applyFont="1" applyAlignment="1">
      <alignment vertical="center"/>
    </xf>
    <xf numFmtId="171" fontId="87" fillId="0" borderId="0" xfId="0" applyNumberFormat="1" applyFont="1" applyAlignment="1">
      <alignment vertical="center"/>
    </xf>
    <xf numFmtId="171" fontId="121" fillId="0" borderId="0" xfId="0" applyNumberFormat="1" applyFont="1"/>
    <xf numFmtId="171" fontId="121" fillId="0" borderId="0" xfId="0" applyNumberFormat="1" applyFont="1" applyAlignment="1">
      <alignment horizontal="left"/>
    </xf>
    <xf numFmtId="171" fontId="87" fillId="0" borderId="6" xfId="0" applyNumberFormat="1" applyFont="1" applyBorder="1" applyAlignment="1">
      <alignment vertical="top" wrapText="1"/>
    </xf>
    <xf numFmtId="0" fontId="87" fillId="0" borderId="6" xfId="0" applyFont="1" applyBorder="1" applyAlignment="1">
      <alignment vertical="top" wrapText="1"/>
    </xf>
    <xf numFmtId="171" fontId="125" fillId="0" borderId="0" xfId="0" applyNumberFormat="1" applyFont="1" applyAlignment="1">
      <alignment horizontal="right" vertical="top" wrapText="1"/>
    </xf>
    <xf numFmtId="171" fontId="125" fillId="0" borderId="0" xfId="0" applyNumberFormat="1" applyFont="1" applyAlignment="1">
      <alignment vertical="top" wrapText="1"/>
    </xf>
    <xf numFmtId="4" fontId="125" fillId="0" borderId="0" xfId="0" applyNumberFormat="1" applyFont="1" applyAlignment="1">
      <alignment horizontal="right" vertical="top" wrapText="1"/>
    </xf>
    <xf numFmtId="3" fontId="125" fillId="0" borderId="0" xfId="0" applyNumberFormat="1" applyFont="1" applyAlignment="1">
      <alignment vertical="top" wrapText="1"/>
    </xf>
    <xf numFmtId="171" fontId="121" fillId="0" borderId="0" xfId="0" applyNumberFormat="1" applyFont="1" applyAlignment="1">
      <alignment horizontal="right" vertical="top" wrapText="1"/>
    </xf>
    <xf numFmtId="171" fontId="121" fillId="0" borderId="0" xfId="0" applyNumberFormat="1" applyFont="1" applyAlignment="1">
      <alignment vertical="top" wrapText="1"/>
    </xf>
    <xf numFmtId="3" fontId="121" fillId="0" borderId="0" xfId="0" applyNumberFormat="1" applyFont="1" applyAlignment="1">
      <alignment horizontal="right" vertical="top" wrapText="1"/>
    </xf>
    <xf numFmtId="3" fontId="121" fillId="0" borderId="0" xfId="0" applyNumberFormat="1" applyFont="1" applyAlignment="1">
      <alignment vertical="top" wrapText="1"/>
    </xf>
    <xf numFmtId="3" fontId="121" fillId="0" borderId="6" xfId="0" applyNumberFormat="1" applyFont="1" applyBorder="1" applyAlignment="1">
      <alignment horizontal="right" vertical="center" wrapText="1"/>
    </xf>
    <xf numFmtId="171" fontId="121" fillId="0" borderId="0" xfId="0" applyNumberFormat="1" applyFont="1" applyAlignment="1">
      <alignment vertical="center"/>
    </xf>
    <xf numFmtId="2" fontId="121" fillId="0" borderId="0" xfId="0" applyNumberFormat="1" applyFont="1"/>
    <xf numFmtId="3" fontId="121" fillId="0" borderId="0" xfId="0" applyNumberFormat="1" applyFont="1"/>
    <xf numFmtId="0" fontId="121" fillId="35" borderId="9" xfId="0" applyFont="1" applyFill="1" applyBorder="1"/>
    <xf numFmtId="0" fontId="121" fillId="35" borderId="9" xfId="0" applyFont="1" applyFill="1" applyBorder="1" applyAlignment="1">
      <alignment horizontal="center"/>
    </xf>
    <xf numFmtId="171" fontId="87" fillId="0" borderId="9" xfId="3" applyNumberFormat="1" applyFont="1" applyFill="1" applyBorder="1" applyAlignment="1">
      <alignment horizontal="right" vertical="top" wrapText="1"/>
    </xf>
    <xf numFmtId="3" fontId="121" fillId="0" borderId="9" xfId="2" quotePrefix="1" applyNumberFormat="1" applyFont="1" applyBorder="1" applyAlignment="1">
      <alignment horizontal="center" vertical="top" wrapText="1"/>
    </xf>
    <xf numFmtId="0" fontId="87" fillId="0" borderId="25" xfId="2" applyFont="1" applyBorder="1" applyAlignment="1">
      <alignment horizontal="left" vertical="top" wrapText="1"/>
    </xf>
    <xf numFmtId="171" fontId="87" fillId="0" borderId="25" xfId="3" applyNumberFormat="1" applyFont="1" applyFill="1" applyBorder="1" applyAlignment="1">
      <alignment vertical="top" wrapText="1"/>
    </xf>
    <xf numFmtId="3" fontId="87" fillId="0" borderId="25" xfId="3" applyNumberFormat="1" applyFont="1" applyFill="1" applyBorder="1" applyAlignment="1">
      <alignment vertical="top" wrapText="1"/>
    </xf>
    <xf numFmtId="3" fontId="121" fillId="0" borderId="25" xfId="0" applyNumberFormat="1" applyFont="1" applyBorder="1" applyAlignment="1">
      <alignment vertical="top" wrapText="1"/>
    </xf>
    <xf numFmtId="3" fontId="87" fillId="0" borderId="0" xfId="3" applyNumberFormat="1" applyFont="1" applyFill="1" applyBorder="1" applyAlignment="1">
      <alignment vertical="top" wrapText="1"/>
    </xf>
    <xf numFmtId="171" fontId="87" fillId="0" borderId="5" xfId="3" applyNumberFormat="1" applyFont="1" applyFill="1" applyBorder="1" applyAlignment="1">
      <alignment vertical="top" wrapText="1"/>
    </xf>
    <xf numFmtId="0" fontId="87" fillId="0" borderId="4" xfId="0" applyFont="1" applyBorder="1" applyAlignment="1">
      <alignment vertical="center" wrapText="1"/>
    </xf>
    <xf numFmtId="166" fontId="121" fillId="0" borderId="0" xfId="3" applyNumberFormat="1" applyFont="1" applyFill="1" applyBorder="1" applyAlignment="1">
      <alignment horizontal="center" vertical="center" wrapText="1"/>
    </xf>
    <xf numFmtId="4" fontId="121" fillId="0" borderId="0" xfId="0" applyNumberFormat="1" applyFont="1"/>
    <xf numFmtId="41" fontId="121" fillId="0" borderId="0" xfId="67" applyFont="1"/>
    <xf numFmtId="171" fontId="87" fillId="0" borderId="0" xfId="0" applyNumberFormat="1" applyFont="1" applyAlignment="1">
      <alignment horizontal="center"/>
    </xf>
    <xf numFmtId="3" fontId="87" fillId="0" borderId="0" xfId="0" applyNumberFormat="1" applyFont="1" applyAlignment="1">
      <alignment horizontal="center"/>
    </xf>
    <xf numFmtId="171" fontId="87" fillId="0" borderId="0" xfId="0" applyNumberFormat="1" applyFont="1" applyAlignment="1">
      <alignment horizontal="left"/>
    </xf>
    <xf numFmtId="3" fontId="87" fillId="0" borderId="0" xfId="0" applyNumberFormat="1" applyFont="1" applyAlignment="1">
      <alignment horizontal="left"/>
    </xf>
    <xf numFmtId="41" fontId="121" fillId="0" borderId="0" xfId="67" applyFont="1" applyFill="1" applyBorder="1"/>
    <xf numFmtId="171" fontId="121" fillId="0" borderId="0" xfId="0" applyNumberFormat="1" applyFont="1" applyAlignment="1">
      <alignment horizontal="justify" vertical="top" wrapText="1"/>
    </xf>
    <xf numFmtId="171" fontId="87" fillId="0" borderId="0" xfId="0" applyNumberFormat="1" applyFont="1" applyAlignment="1">
      <alignment horizontal="justify" vertical="top" wrapText="1"/>
    </xf>
    <xf numFmtId="3" fontId="121" fillId="0" borderId="0" xfId="0" applyNumberFormat="1" applyFont="1" applyAlignment="1">
      <alignment horizontal="justify" vertical="top" wrapText="1"/>
    </xf>
    <xf numFmtId="3" fontId="121" fillId="0" borderId="0" xfId="0" applyNumberFormat="1" applyFont="1" applyAlignment="1">
      <alignment horizontal="center"/>
    </xf>
    <xf numFmtId="3" fontId="121" fillId="0" borderId="0" xfId="0" applyNumberFormat="1" applyFont="1" applyAlignment="1">
      <alignment horizontal="left"/>
    </xf>
    <xf numFmtId="171" fontId="87" fillId="0" borderId="0" xfId="0" applyNumberFormat="1" applyFont="1" applyAlignment="1">
      <alignment horizontal="right"/>
    </xf>
    <xf numFmtId="0" fontId="121" fillId="0" borderId="0" xfId="0" applyFont="1" applyAlignment="1">
      <alignment horizontal="left"/>
    </xf>
    <xf numFmtId="171" fontId="121" fillId="0" borderId="0" xfId="0" quotePrefix="1" applyNumberFormat="1" applyFont="1"/>
    <xf numFmtId="3" fontId="87" fillId="0" borderId="0" xfId="0" applyNumberFormat="1" applyFont="1" applyAlignment="1">
      <alignment horizontal="center" vertical="top" wrapText="1"/>
    </xf>
    <xf numFmtId="3" fontId="80" fillId="0" borderId="0" xfId="0" applyNumberFormat="1" applyFont="1" applyAlignment="1">
      <alignment vertical="center" wrapText="1"/>
    </xf>
    <xf numFmtId="0" fontId="80" fillId="0" borderId="0" xfId="0" applyFont="1" applyAlignment="1">
      <alignment vertical="center" wrapText="1"/>
    </xf>
    <xf numFmtId="0" fontId="65" fillId="0" borderId="6" xfId="0" applyFont="1" applyBorder="1" applyAlignment="1">
      <alignment horizontal="center" vertical="center" wrapText="1"/>
    </xf>
    <xf numFmtId="171" fontId="126" fillId="0" borderId="6" xfId="0" applyNumberFormat="1" applyFont="1" applyBorder="1" applyAlignment="1">
      <alignment vertical="top" wrapText="1"/>
    </xf>
    <xf numFmtId="0" fontId="126" fillId="0" borderId="6" xfId="0" applyFont="1" applyBorder="1" applyAlignment="1">
      <alignment vertical="top" wrapText="1"/>
    </xf>
    <xf numFmtId="172" fontId="124" fillId="0" borderId="6" xfId="0" applyNumberFormat="1" applyFont="1" applyBorder="1" applyAlignment="1">
      <alignment horizontal="right" vertical="top" wrapText="1"/>
    </xf>
    <xf numFmtId="171" fontId="124" fillId="0" borderId="6" xfId="1" applyNumberFormat="1" applyFont="1" applyFill="1" applyBorder="1" applyAlignment="1">
      <alignment vertical="top" wrapText="1"/>
    </xf>
    <xf numFmtId="172" fontId="126" fillId="0" borderId="6" xfId="0" applyNumberFormat="1" applyFont="1" applyBorder="1" applyAlignment="1">
      <alignment horizontal="right" vertical="top" wrapText="1"/>
    </xf>
    <xf numFmtId="3" fontId="126" fillId="0" borderId="6" xfId="0" applyNumberFormat="1" applyFont="1" applyBorder="1" applyAlignment="1">
      <alignment horizontal="right" vertical="top" wrapText="1"/>
    </xf>
    <xf numFmtId="3" fontId="124" fillId="0" borderId="6" xfId="0" applyNumberFormat="1" applyFont="1" applyBorder="1" applyAlignment="1">
      <alignment horizontal="right" vertical="center" wrapText="1"/>
    </xf>
    <xf numFmtId="171" fontId="124" fillId="0" borderId="0" xfId="0" applyNumberFormat="1" applyFont="1"/>
    <xf numFmtId="171" fontId="124" fillId="0" borderId="25" xfId="2" applyNumberFormat="1" applyFont="1" applyBorder="1" applyAlignment="1">
      <alignment horizontal="center" vertical="center" wrapText="1"/>
    </xf>
    <xf numFmtId="171" fontId="124" fillId="0" borderId="25" xfId="3" applyNumberFormat="1" applyFont="1" applyFill="1" applyBorder="1" applyAlignment="1">
      <alignment horizontal="right" vertical="center" wrapText="1"/>
    </xf>
    <xf numFmtId="3" fontId="124" fillId="0" borderId="0" xfId="0" applyNumberFormat="1" applyFont="1"/>
    <xf numFmtId="171" fontId="124" fillId="0" borderId="0" xfId="0" applyNumberFormat="1" applyFont="1" applyAlignment="1">
      <alignment horizontal="justify" vertical="top" wrapText="1"/>
    </xf>
    <xf numFmtId="171" fontId="126" fillId="0" borderId="0" xfId="0" applyNumberFormat="1" applyFont="1" applyAlignment="1">
      <alignment horizontal="right" vertical="top" wrapText="1"/>
    </xf>
    <xf numFmtId="0" fontId="124" fillId="0" borderId="0" xfId="0" applyFont="1"/>
    <xf numFmtId="3" fontId="79" fillId="0" borderId="6" xfId="0" applyNumberFormat="1" applyFont="1" applyBorder="1" applyAlignment="1">
      <alignment horizontal="right" wrapText="1"/>
    </xf>
    <xf numFmtId="0" fontId="80" fillId="0" borderId="6" xfId="0" applyFont="1" applyBorder="1" applyAlignment="1">
      <alignment horizontal="center" wrapText="1"/>
    </xf>
    <xf numFmtId="171" fontId="124" fillId="0" borderId="6" xfId="0" applyNumberFormat="1" applyFont="1" applyBorder="1" applyAlignment="1">
      <alignment horizontal="center" wrapText="1"/>
    </xf>
    <xf numFmtId="3" fontId="124" fillId="0" borderId="6" xfId="3" applyNumberFormat="1" applyFont="1" applyFill="1" applyBorder="1" applyAlignment="1">
      <alignment wrapText="1"/>
    </xf>
    <xf numFmtId="3" fontId="124" fillId="0" borderId="6" xfId="0" applyNumberFormat="1" applyFont="1" applyBorder="1" applyAlignment="1">
      <alignment wrapText="1"/>
    </xf>
    <xf numFmtId="3" fontId="126" fillId="0" borderId="6" xfId="0" applyNumberFormat="1" applyFont="1" applyBorder="1" applyAlignment="1">
      <alignment horizontal="right" wrapText="1"/>
    </xf>
    <xf numFmtId="166" fontId="80" fillId="0" borderId="11" xfId="3" applyNumberFormat="1" applyFont="1" applyFill="1" applyBorder="1" applyAlignment="1">
      <alignment horizontal="center" wrapText="1"/>
    </xf>
    <xf numFmtId="171" fontId="124" fillId="0" borderId="6" xfId="0" applyNumberFormat="1" applyFont="1" applyBorder="1" applyAlignment="1">
      <alignment wrapText="1"/>
    </xf>
    <xf numFmtId="171" fontId="80" fillId="0" borderId="6" xfId="0" applyNumberFormat="1" applyFont="1" applyBorder="1" applyAlignment="1">
      <alignment horizontal="right" wrapText="1"/>
    </xf>
    <xf numFmtId="171" fontId="124" fillId="0" borderId="6" xfId="0" applyNumberFormat="1" applyFont="1" applyBorder="1" applyAlignment="1">
      <alignment horizontal="right" wrapText="1"/>
    </xf>
    <xf numFmtId="0" fontId="79" fillId="0" borderId="6" xfId="0" applyFont="1" applyBorder="1" applyAlignment="1">
      <alignment horizontal="center" wrapText="1"/>
    </xf>
    <xf numFmtId="0" fontId="80" fillId="0" borderId="6" xfId="0" applyFont="1" applyBorder="1" applyAlignment="1">
      <alignment horizontal="right" wrapText="1"/>
    </xf>
    <xf numFmtId="4" fontId="80" fillId="0" borderId="6" xfId="1" applyNumberFormat="1" applyFont="1" applyFill="1" applyBorder="1" applyAlignment="1">
      <alignment horizontal="right" wrapText="1"/>
    </xf>
    <xf numFmtId="172" fontId="124" fillId="0" borderId="6" xfId="0" applyNumberFormat="1" applyFont="1" applyBorder="1" applyAlignment="1">
      <alignment horizontal="right" wrapText="1"/>
    </xf>
    <xf numFmtId="174" fontId="124" fillId="0" borderId="6" xfId="1" applyNumberFormat="1" applyFont="1" applyFill="1" applyBorder="1" applyAlignment="1">
      <alignment horizontal="right" wrapText="1"/>
    </xf>
    <xf numFmtId="171" fontId="124" fillId="0" borderId="6" xfId="1" applyNumberFormat="1" applyFont="1" applyFill="1" applyBorder="1" applyAlignment="1">
      <alignment horizontal="right" wrapText="1"/>
    </xf>
    <xf numFmtId="4" fontId="79" fillId="0" borderId="6" xfId="0" applyNumberFormat="1" applyFont="1" applyBorder="1" applyAlignment="1">
      <alignment horizontal="right" wrapText="1"/>
    </xf>
    <xf numFmtId="172" fontId="126" fillId="0" borderId="6" xfId="0" applyNumberFormat="1" applyFont="1" applyBorder="1" applyAlignment="1">
      <alignment horizontal="right" wrapText="1"/>
    </xf>
    <xf numFmtId="0" fontId="80" fillId="0" borderId="9" xfId="0" applyFont="1" applyBorder="1" applyAlignment="1">
      <alignment horizontal="left" wrapText="1"/>
    </xf>
    <xf numFmtId="4" fontId="80" fillId="0" borderId="6" xfId="0" applyNumberFormat="1" applyFont="1" applyBorder="1" applyAlignment="1">
      <alignment horizontal="center" wrapText="1"/>
    </xf>
    <xf numFmtId="3" fontId="80" fillId="0" borderId="6" xfId="0" applyNumberFormat="1" applyFont="1" applyBorder="1" applyAlignment="1">
      <alignment horizontal="center" wrapText="1"/>
    </xf>
    <xf numFmtId="172" fontId="80" fillId="0" borderId="6" xfId="0" applyNumberFormat="1" applyFont="1" applyBorder="1" applyAlignment="1">
      <alignment horizontal="right" wrapText="1"/>
    </xf>
    <xf numFmtId="3" fontId="79" fillId="0" borderId="6" xfId="0" applyNumberFormat="1" applyFont="1" applyBorder="1" applyAlignment="1">
      <alignment horizontal="center" wrapText="1"/>
    </xf>
    <xf numFmtId="171" fontId="126" fillId="0" borderId="6" xfId="0" applyNumberFormat="1" applyFont="1" applyBorder="1" applyAlignment="1">
      <alignment horizontal="right" wrapText="1"/>
    </xf>
    <xf numFmtId="4" fontId="80" fillId="0" borderId="6" xfId="0" applyNumberFormat="1" applyFont="1" applyBorder="1" applyAlignment="1">
      <alignment horizontal="right" wrapText="1"/>
    </xf>
    <xf numFmtId="0" fontId="80" fillId="0" borderId="0" xfId="0" applyFont="1" applyAlignment="1">
      <alignment horizontal="justify" wrapText="1"/>
    </xf>
    <xf numFmtId="3" fontId="80" fillId="0" borderId="0" xfId="0" applyNumberFormat="1" applyFont="1" applyAlignment="1">
      <alignment horizontal="center" wrapText="1"/>
    </xf>
    <xf numFmtId="4" fontId="80" fillId="0" borderId="0" xfId="1" applyNumberFormat="1" applyFont="1" applyFill="1" applyBorder="1" applyAlignment="1">
      <alignment horizontal="right" wrapText="1"/>
    </xf>
    <xf numFmtId="171" fontId="124" fillId="0" borderId="0" xfId="0" applyNumberFormat="1" applyFont="1" applyAlignment="1">
      <alignment horizontal="right" wrapText="1"/>
    </xf>
    <xf numFmtId="3" fontId="124" fillId="0" borderId="6" xfId="2" quotePrefix="1" applyNumberFormat="1" applyFont="1" applyBorder="1" applyAlignment="1">
      <alignment horizontal="center" wrapText="1"/>
    </xf>
    <xf numFmtId="0" fontId="79" fillId="0" borderId="9" xfId="2" applyFont="1" applyBorder="1" applyAlignment="1">
      <alignment horizontal="left" wrapText="1"/>
    </xf>
    <xf numFmtId="171" fontId="126" fillId="0" borderId="6" xfId="3" applyNumberFormat="1" applyFont="1" applyFill="1" applyBorder="1" applyAlignment="1">
      <alignment horizontal="right" wrapText="1"/>
    </xf>
    <xf numFmtId="171" fontId="126" fillId="0" borderId="6" xfId="3" applyNumberFormat="1" applyFont="1" applyFill="1" applyBorder="1" applyAlignment="1">
      <alignment wrapText="1"/>
    </xf>
    <xf numFmtId="0" fontId="126" fillId="0" borderId="6" xfId="2" applyFont="1" applyBorder="1" applyAlignment="1">
      <alignment wrapText="1"/>
    </xf>
    <xf numFmtId="171" fontId="126" fillId="0" borderId="9" xfId="3" applyNumberFormat="1" applyFont="1" applyFill="1" applyBorder="1" applyAlignment="1">
      <alignment wrapText="1"/>
    </xf>
    <xf numFmtId="3" fontId="126" fillId="0" borderId="9" xfId="3" applyNumberFormat="1" applyFont="1" applyFill="1" applyBorder="1" applyAlignment="1">
      <alignment wrapText="1"/>
    </xf>
    <xf numFmtId="0" fontId="126" fillId="0" borderId="9" xfId="2" applyFont="1" applyBorder="1" applyAlignment="1">
      <alignment wrapText="1"/>
    </xf>
    <xf numFmtId="175" fontId="126" fillId="0" borderId="6" xfId="77" applyNumberFormat="1" applyFont="1" applyFill="1" applyBorder="1" applyAlignment="1">
      <alignment wrapText="1"/>
    </xf>
    <xf numFmtId="0" fontId="79" fillId="0" borderId="9" xfId="2" applyFont="1" applyBorder="1" applyAlignment="1">
      <alignment horizontal="center" wrapText="1"/>
    </xf>
    <xf numFmtId="171" fontId="80" fillId="0" borderId="9" xfId="2" applyNumberFormat="1" applyFont="1" applyBorder="1" applyAlignment="1">
      <alignment horizontal="center" wrapText="1"/>
    </xf>
    <xf numFmtId="171" fontId="124" fillId="0" borderId="9" xfId="3" applyNumberFormat="1" applyFont="1" applyFill="1" applyBorder="1" applyAlignment="1">
      <alignment horizontal="right" wrapText="1"/>
    </xf>
    <xf numFmtId="166" fontId="124" fillId="0" borderId="9" xfId="3" applyNumberFormat="1" applyFont="1" applyFill="1" applyBorder="1" applyAlignment="1">
      <alignment horizontal="center" wrapText="1"/>
    </xf>
    <xf numFmtId="3" fontId="126" fillId="0" borderId="6" xfId="3" applyNumberFormat="1" applyFont="1" applyFill="1" applyBorder="1" applyAlignment="1">
      <alignment wrapText="1"/>
    </xf>
    <xf numFmtId="0" fontId="124" fillId="0" borderId="6" xfId="0" applyFont="1" applyBorder="1"/>
    <xf numFmtId="171" fontId="124" fillId="0" borderId="6" xfId="2" applyNumberFormat="1" applyFont="1" applyBorder="1" applyAlignment="1">
      <alignment horizontal="right" wrapText="1"/>
    </xf>
    <xf numFmtId="166" fontId="79" fillId="0" borderId="6" xfId="3" applyNumberFormat="1" applyFont="1" applyFill="1" applyBorder="1" applyAlignment="1">
      <alignment horizontal="center" wrapText="1"/>
    </xf>
    <xf numFmtId="166" fontId="126" fillId="0" borderId="6" xfId="3" applyNumberFormat="1" applyFont="1" applyFill="1" applyBorder="1" applyAlignment="1">
      <alignment horizontal="center" wrapText="1"/>
    </xf>
    <xf numFmtId="3" fontId="126" fillId="0" borderId="0" xfId="3" applyNumberFormat="1" applyFont="1" applyFill="1" applyBorder="1" applyAlignment="1">
      <alignment wrapText="1"/>
    </xf>
    <xf numFmtId="3" fontId="124" fillId="0" borderId="0" xfId="0" applyNumberFormat="1" applyFont="1" applyAlignment="1">
      <alignment wrapText="1"/>
    </xf>
    <xf numFmtId="171" fontId="79" fillId="0" borderId="6" xfId="3" applyNumberFormat="1" applyFont="1" applyFill="1" applyBorder="1" applyAlignment="1">
      <alignment horizontal="right" wrapText="1"/>
    </xf>
    <xf numFmtId="171" fontId="80" fillId="0" borderId="8" xfId="3" applyNumberFormat="1" applyFont="1" applyFill="1" applyBorder="1" applyAlignment="1">
      <alignment wrapText="1"/>
    </xf>
    <xf numFmtId="171" fontId="80" fillId="0" borderId="9" xfId="3" applyNumberFormat="1" applyFont="1" applyFill="1" applyBorder="1" applyAlignment="1">
      <alignment wrapText="1"/>
    </xf>
    <xf numFmtId="171" fontId="124" fillId="0" borderId="9" xfId="3" applyNumberFormat="1" applyFont="1" applyFill="1" applyBorder="1" applyAlignment="1">
      <alignment wrapText="1"/>
    </xf>
    <xf numFmtId="171" fontId="124" fillId="0" borderId="10" xfId="3" applyNumberFormat="1" applyFont="1" applyFill="1" applyBorder="1" applyAlignment="1">
      <alignment wrapText="1"/>
    </xf>
    <xf numFmtId="41" fontId="80" fillId="0" borderId="0" xfId="67" applyFont="1"/>
    <xf numFmtId="41" fontId="63" fillId="0" borderId="0" xfId="67" applyFont="1"/>
    <xf numFmtId="3" fontId="66" fillId="0" borderId="0" xfId="0" applyNumberFormat="1" applyFont="1"/>
    <xf numFmtId="0" fontId="80" fillId="0" borderId="23" xfId="0" applyFont="1" applyBorder="1"/>
    <xf numFmtId="0" fontId="80" fillId="0" borderId="40" xfId="0" applyFont="1" applyBorder="1"/>
    <xf numFmtId="0" fontId="121" fillId="0" borderId="0" xfId="4" applyFont="1" applyAlignment="1">
      <alignment vertical="top" wrapText="1"/>
    </xf>
    <xf numFmtId="4" fontId="66" fillId="0" borderId="6" xfId="0" applyNumberFormat="1" applyFont="1" applyBorder="1"/>
    <xf numFmtId="3" fontId="66" fillId="0" borderId="6" xfId="4" applyNumberFormat="1" applyFont="1" applyBorder="1" applyAlignment="1">
      <alignment vertical="top" wrapText="1"/>
    </xf>
    <xf numFmtId="171" fontId="66" fillId="0" borderId="6" xfId="4" applyNumberFormat="1" applyFont="1" applyBorder="1" applyAlignment="1">
      <alignment vertical="top" wrapText="1"/>
    </xf>
    <xf numFmtId="4" fontId="66" fillId="0" borderId="0" xfId="0" applyNumberFormat="1" applyFont="1"/>
    <xf numFmtId="3" fontId="66" fillId="0" borderId="0" xfId="4" applyNumberFormat="1" applyFont="1" applyAlignment="1">
      <alignment vertical="top" wrapText="1"/>
    </xf>
    <xf numFmtId="171" fontId="66" fillId="0" borderId="0" xfId="4" applyNumberFormat="1" applyFont="1" applyAlignment="1">
      <alignment vertical="top" wrapText="1"/>
    </xf>
    <xf numFmtId="0" fontId="126" fillId="35" borderId="6" xfId="0" applyFont="1" applyFill="1" applyBorder="1" applyAlignment="1">
      <alignment horizontal="center" vertical="center" wrapText="1"/>
    </xf>
    <xf numFmtId="198" fontId="75" fillId="35" borderId="1" xfId="0" applyNumberFormat="1" applyFont="1" applyFill="1" applyBorder="1" applyAlignment="1">
      <alignment horizontal="center" vertical="center" wrapText="1"/>
    </xf>
    <xf numFmtId="208" fontId="126" fillId="35" borderId="6" xfId="0" applyNumberFormat="1" applyFont="1" applyFill="1" applyBorder="1" applyAlignment="1">
      <alignment horizontal="center" vertical="center" wrapText="1"/>
    </xf>
    <xf numFmtId="171" fontId="126" fillId="35" borderId="6" xfId="0" applyNumberFormat="1" applyFont="1" applyFill="1" applyBorder="1" applyAlignment="1">
      <alignment horizontal="center" vertical="center" wrapText="1"/>
    </xf>
    <xf numFmtId="0" fontId="85" fillId="0" borderId="0" xfId="0" applyFont="1"/>
    <xf numFmtId="49" fontId="119" fillId="0" borderId="0" xfId="0" applyNumberFormat="1" applyFont="1" applyAlignment="1">
      <alignment horizontal="right" vertical="center" wrapText="1"/>
    </xf>
    <xf numFmtId="0" fontId="79" fillId="0" borderId="6" xfId="0" applyFont="1" applyBorder="1" applyAlignment="1">
      <alignment horizontal="justify" wrapText="1"/>
    </xf>
    <xf numFmtId="166" fontId="80" fillId="0" borderId="12" xfId="3" applyNumberFormat="1" applyFont="1" applyFill="1" applyBorder="1" applyAlignment="1">
      <alignment horizontal="center" wrapText="1"/>
    </xf>
    <xf numFmtId="2" fontId="126" fillId="35" borderId="6" xfId="0" applyNumberFormat="1" applyFont="1" applyFill="1" applyBorder="1" applyAlignment="1">
      <alignment horizontal="center" vertical="center" wrapText="1"/>
    </xf>
    <xf numFmtId="3" fontId="79" fillId="0" borderId="6" xfId="0" applyNumberFormat="1" applyFont="1" applyBorder="1" applyAlignment="1">
      <alignment horizontal="right" vertical="top" wrapText="1"/>
    </xf>
    <xf numFmtId="198" fontId="126" fillId="35" borderId="6" xfId="0" applyNumberFormat="1" applyFont="1" applyFill="1" applyBorder="1" applyAlignment="1">
      <alignment horizontal="center" vertical="center" wrapText="1"/>
    </xf>
    <xf numFmtId="49" fontId="126" fillId="35" borderId="6" xfId="0" applyNumberFormat="1" applyFont="1" applyFill="1" applyBorder="1" applyAlignment="1">
      <alignment horizontal="center" vertical="center" wrapText="1"/>
    </xf>
    <xf numFmtId="3" fontId="87" fillId="0" borderId="6" xfId="0" applyNumberFormat="1" applyFont="1" applyBorder="1" applyAlignment="1">
      <alignment horizontal="right" vertical="top" wrapText="1"/>
    </xf>
    <xf numFmtId="2" fontId="87" fillId="0" borderId="6" xfId="0" applyNumberFormat="1" applyFont="1" applyBorder="1" applyAlignment="1">
      <alignment horizontal="center" vertical="center" wrapText="1"/>
    </xf>
    <xf numFmtId="3" fontId="119" fillId="0" borderId="0" xfId="0" applyNumberFormat="1" applyFont="1" applyAlignment="1">
      <alignment horizontal="right" vertical="center" wrapText="1"/>
    </xf>
    <xf numFmtId="0" fontId="75" fillId="35" borderId="6" xfId="4" applyFont="1" applyFill="1" applyBorder="1" applyAlignment="1">
      <alignment horizontal="center" vertical="center" wrapText="1"/>
    </xf>
    <xf numFmtId="3" fontId="87" fillId="0" borderId="0" xfId="0" applyNumberFormat="1" applyFont="1"/>
    <xf numFmtId="41" fontId="87" fillId="0" borderId="0" xfId="67" applyFont="1" applyFill="1"/>
    <xf numFmtId="0" fontId="135" fillId="0" borderId="0" xfId="9" applyFont="1" applyAlignment="1">
      <alignment horizontal="left" indent="3"/>
    </xf>
    <xf numFmtId="41" fontId="80" fillId="0" borderId="0" xfId="67" applyFont="1" applyFill="1"/>
    <xf numFmtId="171" fontId="80" fillId="0" borderId="6" xfId="0" applyNumberFormat="1" applyFont="1" applyBorder="1" applyAlignment="1">
      <alignment horizontal="right" vertical="center" wrapText="1"/>
    </xf>
    <xf numFmtId="169" fontId="80" fillId="0" borderId="6" xfId="67" applyNumberFormat="1" applyFont="1" applyFill="1" applyBorder="1" applyAlignment="1">
      <alignment horizontal="right" wrapText="1"/>
    </xf>
    <xf numFmtId="0" fontId="137" fillId="0" borderId="0" xfId="2" applyFont="1" applyAlignment="1">
      <alignment vertical="top" wrapText="1"/>
    </xf>
    <xf numFmtId="0" fontId="134" fillId="35" borderId="6" xfId="0" applyFont="1" applyFill="1" applyBorder="1" applyAlignment="1">
      <alignment horizontal="center" vertical="center" wrapText="1"/>
    </xf>
    <xf numFmtId="41" fontId="121" fillId="0" borderId="0" xfId="0" applyNumberFormat="1" applyFont="1"/>
    <xf numFmtId="10" fontId="65" fillId="0" borderId="0" xfId="4073" applyNumberFormat="1" applyFont="1"/>
    <xf numFmtId="10" fontId="124" fillId="3" borderId="0" xfId="0" applyNumberFormat="1" applyFont="1" applyFill="1"/>
    <xf numFmtId="0" fontId="124" fillId="3" borderId="0" xfId="0" applyFont="1" applyFill="1"/>
    <xf numFmtId="41" fontId="80" fillId="0" borderId="6" xfId="67" applyFont="1" applyFill="1" applyBorder="1" applyAlignment="1">
      <alignment horizontal="right" wrapText="1"/>
    </xf>
    <xf numFmtId="41" fontId="80" fillId="0" borderId="0" xfId="0" applyNumberFormat="1" applyFont="1"/>
    <xf numFmtId="0" fontId="81" fillId="0" borderId="0" xfId="2" applyFont="1" applyAlignment="1">
      <alignment horizontal="left" vertical="top"/>
    </xf>
    <xf numFmtId="3" fontId="139" fillId="0" borderId="0" xfId="0" applyNumberFormat="1" applyFont="1"/>
    <xf numFmtId="198" fontId="126" fillId="35" borderId="1" xfId="0" applyNumberFormat="1" applyFont="1" applyFill="1" applyBorder="1" applyAlignment="1">
      <alignment horizontal="center" vertical="center" wrapText="1"/>
    </xf>
    <xf numFmtId="0" fontId="126" fillId="0" borderId="0" xfId="0" applyFont="1"/>
    <xf numFmtId="14" fontId="121" fillId="0" borderId="0" xfId="0" applyNumberFormat="1" applyFont="1"/>
    <xf numFmtId="0" fontId="80" fillId="0" borderId="0" xfId="0" applyFont="1" applyAlignment="1">
      <alignment wrapText="1"/>
    </xf>
    <xf numFmtId="171" fontId="121" fillId="0" borderId="0" xfId="0" applyNumberFormat="1" applyFont="1" applyAlignment="1">
      <alignment wrapText="1"/>
    </xf>
    <xf numFmtId="0" fontId="121" fillId="0" borderId="0" xfId="0" applyFont="1" applyAlignment="1">
      <alignment wrapText="1"/>
    </xf>
    <xf numFmtId="172" fontId="121" fillId="0" borderId="0" xfId="0" applyNumberFormat="1" applyFont="1"/>
    <xf numFmtId="209" fontId="80" fillId="0" borderId="0" xfId="0" applyNumberFormat="1" applyFont="1"/>
    <xf numFmtId="41" fontId="87" fillId="0" borderId="5" xfId="67" applyFont="1" applyBorder="1" applyAlignment="1">
      <alignment horizontal="left" vertical="top" wrapText="1"/>
    </xf>
    <xf numFmtId="10" fontId="80" fillId="0" borderId="0" xfId="4073" applyNumberFormat="1" applyFont="1"/>
    <xf numFmtId="3" fontId="0" fillId="0" borderId="0" xfId="0" applyNumberFormat="1"/>
    <xf numFmtId="3" fontId="124" fillId="0" borderId="6" xfId="0" applyNumberFormat="1" applyFont="1" applyBorder="1" applyAlignment="1">
      <alignment horizontal="right"/>
    </xf>
    <xf numFmtId="4" fontId="124" fillId="0" borderId="0" xfId="1" applyNumberFormat="1" applyFont="1" applyFill="1" applyBorder="1" applyAlignment="1">
      <alignment horizontal="right" wrapText="1"/>
    </xf>
    <xf numFmtId="3" fontId="124" fillId="0" borderId="6" xfId="2" applyNumberFormat="1" applyFont="1" applyBorder="1" applyAlignment="1">
      <alignment horizontal="right"/>
    </xf>
    <xf numFmtId="171" fontId="80" fillId="0" borderId="6" xfId="3" applyNumberFormat="1" applyFont="1" applyFill="1" applyBorder="1" applyAlignment="1">
      <alignment horizontal="right"/>
    </xf>
    <xf numFmtId="41" fontId="80" fillId="0" borderId="6" xfId="67" applyFont="1" applyFill="1" applyBorder="1" applyAlignment="1">
      <alignment horizontal="right"/>
    </xf>
    <xf numFmtId="10" fontId="85" fillId="0" borderId="0" xfId="4073" applyNumberFormat="1" applyFont="1"/>
    <xf numFmtId="3" fontId="85" fillId="0" borderId="0" xfId="0" applyNumberFormat="1" applyFont="1"/>
    <xf numFmtId="0" fontId="78" fillId="0" borderId="0" xfId="0" applyFont="1"/>
    <xf numFmtId="3" fontId="77" fillId="0" borderId="0" xfId="0" applyNumberFormat="1" applyFont="1"/>
    <xf numFmtId="0" fontId="77" fillId="0" borderId="0" xfId="0" applyFont="1"/>
    <xf numFmtId="0" fontId="124" fillId="0" borderId="0" xfId="9" applyFont="1"/>
    <xf numFmtId="1" fontId="140" fillId="0" borderId="2" xfId="0" applyNumberFormat="1" applyFont="1" applyBorder="1" applyAlignment="1">
      <alignment vertical="center"/>
    </xf>
    <xf numFmtId="0" fontId="121" fillId="0" borderId="0" xfId="0" applyFont="1" applyAlignment="1">
      <alignment vertical="center" wrapText="1"/>
    </xf>
    <xf numFmtId="169" fontId="80" fillId="0" borderId="0" xfId="67" applyNumberFormat="1" applyFont="1"/>
    <xf numFmtId="0" fontId="141" fillId="0" borderId="0" xfId="0" applyFont="1"/>
    <xf numFmtId="0" fontId="142" fillId="0" borderId="0" xfId="0" applyFont="1" applyAlignment="1">
      <alignment horizontal="center"/>
    </xf>
    <xf numFmtId="3" fontId="141" fillId="0" borderId="0" xfId="0" applyNumberFormat="1" applyFont="1"/>
    <xf numFmtId="0" fontId="141" fillId="3" borderId="0" xfId="0" applyFont="1" applyFill="1"/>
    <xf numFmtId="0" fontId="143" fillId="3" borderId="0" xfId="0" applyFont="1" applyFill="1" applyAlignment="1">
      <alignment horizontal="left" indent="1"/>
    </xf>
    <xf numFmtId="3" fontId="28" fillId="0" borderId="0" xfId="0" applyNumberFormat="1" applyFont="1"/>
    <xf numFmtId="0" fontId="66" fillId="0" borderId="0" xfId="0" applyFont="1" applyAlignment="1">
      <alignment horizontal="left"/>
    </xf>
    <xf numFmtId="2" fontId="66" fillId="0" borderId="0" xfId="0" applyNumberFormat="1" applyFont="1" applyAlignment="1">
      <alignment horizontal="center" vertical="center" wrapText="1"/>
    </xf>
    <xf numFmtId="41" fontId="80" fillId="0" borderId="13" xfId="67" applyFont="1" applyFill="1" applyBorder="1" applyAlignment="1">
      <alignment vertical="top" wrapText="1"/>
    </xf>
    <xf numFmtId="0" fontId="79" fillId="0" borderId="46" xfId="0" applyFont="1" applyBorder="1" applyAlignment="1">
      <alignment horizontal="center"/>
    </xf>
    <xf numFmtId="0" fontId="79" fillId="0" borderId="4" xfId="0" applyFont="1" applyBorder="1" applyAlignment="1">
      <alignment horizontal="center"/>
    </xf>
    <xf numFmtId="0" fontId="79" fillId="0" borderId="23" xfId="0" applyFont="1" applyBorder="1" applyAlignment="1">
      <alignment horizontal="center"/>
    </xf>
    <xf numFmtId="0" fontId="126" fillId="0" borderId="4" xfId="0" applyFont="1" applyBorder="1"/>
    <xf numFmtId="0" fontId="126" fillId="0" borderId="13" xfId="0" applyFont="1" applyBorder="1" applyAlignment="1">
      <alignment horizontal="center"/>
    </xf>
    <xf numFmtId="0" fontId="126" fillId="0" borderId="1" xfId="0" applyFont="1" applyBorder="1" applyAlignment="1">
      <alignment horizontal="center"/>
    </xf>
    <xf numFmtId="0" fontId="126" fillId="0" borderId="6" xfId="0" applyFont="1" applyBorder="1" applyAlignment="1">
      <alignment horizontal="center"/>
    </xf>
    <xf numFmtId="41" fontId="124" fillId="0" borderId="2" xfId="67" applyFont="1" applyFill="1" applyBorder="1"/>
    <xf numFmtId="0" fontId="80" fillId="0" borderId="40" xfId="0" applyFont="1" applyBorder="1" applyAlignment="1">
      <alignment horizontal="left" vertical="center" wrapText="1"/>
    </xf>
    <xf numFmtId="41" fontId="80" fillId="0" borderId="24" xfId="67" applyFont="1" applyFill="1" applyBorder="1" applyAlignment="1">
      <alignment vertical="top" wrapText="1"/>
    </xf>
    <xf numFmtId="0" fontId="79" fillId="0" borderId="13" xfId="0" applyFont="1" applyBorder="1" applyAlignment="1">
      <alignment horizontal="center"/>
    </xf>
    <xf numFmtId="2" fontId="77" fillId="0" borderId="0" xfId="0" applyNumberFormat="1" applyFont="1" applyAlignment="1">
      <alignment vertical="center" wrapText="1"/>
    </xf>
    <xf numFmtId="9" fontId="85" fillId="0" borderId="0" xfId="4073" applyFont="1"/>
    <xf numFmtId="41" fontId="85" fillId="0" borderId="0" xfId="67" applyFont="1" applyBorder="1"/>
    <xf numFmtId="41" fontId="85" fillId="0" borderId="0" xfId="67" applyFont="1"/>
    <xf numFmtId="3" fontId="85" fillId="3" borderId="0" xfId="0" applyNumberFormat="1" applyFont="1" applyFill="1"/>
    <xf numFmtId="171" fontId="85" fillId="0" borderId="0" xfId="0" applyNumberFormat="1" applyFont="1"/>
    <xf numFmtId="171" fontId="66" fillId="0" borderId="0" xfId="0" applyNumberFormat="1" applyFont="1" applyAlignment="1">
      <alignment horizontal="center"/>
    </xf>
    <xf numFmtId="171" fontId="77" fillId="0" borderId="0" xfId="0" applyNumberFormat="1" applyFont="1" applyAlignment="1">
      <alignment horizontal="center"/>
    </xf>
    <xf numFmtId="171" fontId="65" fillId="0" borderId="0" xfId="0" applyNumberFormat="1" applyFont="1" applyAlignment="1">
      <alignment horizontal="center"/>
    </xf>
    <xf numFmtId="171" fontId="65" fillId="64" borderId="0" xfId="0" applyNumberFormat="1" applyFont="1" applyFill="1"/>
    <xf numFmtId="0" fontId="65" fillId="0" borderId="0" xfId="4" applyFont="1" applyAlignment="1">
      <alignment horizontal="center" vertical="top" wrapText="1"/>
    </xf>
    <xf numFmtId="171" fontId="65" fillId="0" borderId="44" xfId="4" applyNumberFormat="1" applyFont="1" applyBorder="1" applyAlignment="1">
      <alignment horizontal="center" vertical="top" wrapText="1"/>
    </xf>
    <xf numFmtId="0" fontId="66" fillId="0" borderId="0" xfId="4" applyFont="1" applyAlignment="1">
      <alignment horizontal="center" vertical="top" wrapText="1"/>
    </xf>
    <xf numFmtId="0" fontId="77" fillId="0" borderId="0" xfId="0" applyFont="1" applyAlignment="1">
      <alignment horizontal="center"/>
    </xf>
    <xf numFmtId="0" fontId="126" fillId="35" borderId="1" xfId="0" applyFont="1" applyFill="1" applyBorder="1" applyAlignment="1">
      <alignment horizontal="center" vertical="center" wrapText="1"/>
    </xf>
    <xf numFmtId="171" fontId="77" fillId="0" borderId="0" xfId="0" applyNumberFormat="1" applyFont="1"/>
    <xf numFmtId="3" fontId="126" fillId="0" borderId="0" xfId="0" applyNumberFormat="1" applyFont="1"/>
    <xf numFmtId="0" fontId="65" fillId="0" borderId="0" xfId="0" applyFont="1" applyAlignment="1">
      <alignment horizontal="right"/>
    </xf>
    <xf numFmtId="41" fontId="126" fillId="0" borderId="2" xfId="67" applyFont="1" applyBorder="1"/>
    <xf numFmtId="41" fontId="124" fillId="0" borderId="2" xfId="67" applyFont="1" applyBorder="1"/>
    <xf numFmtId="41" fontId="126" fillId="0" borderId="1" xfId="67" applyFont="1" applyBorder="1"/>
    <xf numFmtId="41" fontId="66" fillId="0" borderId="0" xfId="67" applyFont="1"/>
    <xf numFmtId="41" fontId="80" fillId="0" borderId="45" xfId="67" applyFont="1" applyFill="1" applyBorder="1"/>
    <xf numFmtId="41" fontId="80" fillId="0" borderId="47" xfId="67" applyFont="1" applyFill="1" applyBorder="1"/>
    <xf numFmtId="41" fontId="80" fillId="0" borderId="43" xfId="67" applyFont="1" applyFill="1" applyBorder="1"/>
    <xf numFmtId="41" fontId="80" fillId="0" borderId="22" xfId="67" applyFont="1" applyFill="1" applyBorder="1" applyAlignment="1">
      <alignment vertical="top" wrapText="1"/>
    </xf>
    <xf numFmtId="41" fontId="65" fillId="0" borderId="45" xfId="67" applyFont="1" applyFill="1" applyBorder="1"/>
    <xf numFmtId="41" fontId="80" fillId="0" borderId="43" xfId="67" applyFont="1" applyFill="1" applyBorder="1" applyAlignment="1">
      <alignment vertical="top" wrapText="1"/>
    </xf>
    <xf numFmtId="177" fontId="124" fillId="0" borderId="43" xfId="67" applyNumberFormat="1" applyFont="1" applyBorder="1"/>
    <xf numFmtId="177" fontId="126" fillId="0" borderId="43" xfId="67" applyNumberFormat="1" applyFont="1" applyBorder="1"/>
    <xf numFmtId="177" fontId="126" fillId="0" borderId="13" xfId="67" applyNumberFormat="1" applyFont="1" applyBorder="1"/>
    <xf numFmtId="3" fontId="78" fillId="0" borderId="0" xfId="0" applyNumberFormat="1" applyFont="1"/>
    <xf numFmtId="0" fontId="63" fillId="0" borderId="45" xfId="0" applyFont="1" applyBorder="1"/>
    <xf numFmtId="177" fontId="126" fillId="0" borderId="6" xfId="67" applyNumberFormat="1" applyFont="1" applyBorder="1"/>
    <xf numFmtId="0" fontId="75" fillId="0" borderId="11" xfId="4" applyFont="1" applyBorder="1" applyAlignment="1">
      <alignment horizontal="left" vertical="center" wrapText="1"/>
    </xf>
    <xf numFmtId="0" fontId="80" fillId="0" borderId="50" xfId="0" applyFont="1" applyBorder="1" applyAlignment="1">
      <alignment horizontal="center" vertical="top" wrapText="1"/>
    </xf>
    <xf numFmtId="172" fontId="124" fillId="0" borderId="50" xfId="0" applyNumberFormat="1" applyFont="1" applyBorder="1" applyAlignment="1">
      <alignment horizontal="right" vertical="top" wrapText="1"/>
    </xf>
    <xf numFmtId="0" fontId="80" fillId="0" borderId="50" xfId="0" applyFont="1" applyBorder="1" applyAlignment="1">
      <alignment horizontal="center" vertical="center" wrapText="1"/>
    </xf>
    <xf numFmtId="171" fontId="124" fillId="0" borderId="50" xfId="0" applyNumberFormat="1" applyFont="1" applyBorder="1" applyAlignment="1">
      <alignment vertical="top" wrapText="1"/>
    </xf>
    <xf numFmtId="172" fontId="124" fillId="0" borderId="50" xfId="0" applyNumberFormat="1" applyFont="1" applyBorder="1" applyAlignment="1">
      <alignment vertical="top" wrapText="1"/>
    </xf>
    <xf numFmtId="0" fontId="80" fillId="0" borderId="50" xfId="0" applyFont="1" applyBorder="1" applyAlignment="1">
      <alignment horizontal="left" vertical="top" wrapText="1"/>
    </xf>
    <xf numFmtId="0" fontId="79" fillId="0" borderId="50" xfId="0" applyFont="1" applyBorder="1" applyAlignment="1">
      <alignment vertical="top" wrapText="1"/>
    </xf>
    <xf numFmtId="172" fontId="126" fillId="0" borderId="50" xfId="0" applyNumberFormat="1" applyFont="1" applyBorder="1" applyAlignment="1">
      <alignment vertical="top" wrapText="1"/>
    </xf>
    <xf numFmtId="0" fontId="126" fillId="0" borderId="6" xfId="2" applyFont="1" applyBorder="1" applyAlignment="1">
      <alignment horizontal="center"/>
    </xf>
    <xf numFmtId="171" fontId="124" fillId="0" borderId="6" xfId="2" applyNumberFormat="1" applyFont="1" applyBorder="1" applyAlignment="1">
      <alignment horizontal="center"/>
    </xf>
    <xf numFmtId="41" fontId="124" fillId="0" borderId="6" xfId="67" applyFont="1" applyFill="1" applyBorder="1" applyAlignment="1">
      <alignment horizontal="right"/>
    </xf>
    <xf numFmtId="171" fontId="124" fillId="0" borderId="6" xfId="3" applyNumberFormat="1" applyFont="1" applyFill="1" applyBorder="1" applyAlignment="1">
      <alignment horizontal="right"/>
    </xf>
    <xf numFmtId="169" fontId="124" fillId="0" borderId="6" xfId="67" applyNumberFormat="1" applyFont="1" applyFill="1" applyBorder="1" applyAlignment="1">
      <alignment horizontal="right"/>
    </xf>
    <xf numFmtId="3" fontId="124" fillId="0" borderId="6" xfId="0" applyNumberFormat="1" applyFont="1" applyBorder="1" applyAlignment="1">
      <alignment horizontal="center"/>
    </xf>
    <xf numFmtId="0" fontId="79" fillId="0" borderId="6" xfId="2" applyFont="1" applyBorder="1" applyAlignment="1">
      <alignment horizontal="center" wrapText="1"/>
    </xf>
    <xf numFmtId="171" fontId="80" fillId="0" borderId="6" xfId="2" applyNumberFormat="1" applyFont="1" applyBorder="1" applyAlignment="1">
      <alignment horizontal="center" wrapText="1"/>
    </xf>
    <xf numFmtId="166" fontId="124" fillId="0" borderId="6" xfId="3" applyNumberFormat="1" applyFont="1" applyFill="1" applyBorder="1" applyAlignment="1">
      <alignment horizontal="center" wrapText="1"/>
    </xf>
    <xf numFmtId="172" fontId="80" fillId="0" borderId="6" xfId="3" applyNumberFormat="1" applyFont="1" applyFill="1" applyBorder="1" applyAlignment="1">
      <alignment horizontal="right"/>
    </xf>
    <xf numFmtId="169" fontId="80" fillId="0" borderId="6" xfId="67" applyNumberFormat="1" applyFont="1" applyFill="1" applyBorder="1" applyAlignment="1">
      <alignment horizontal="right"/>
    </xf>
    <xf numFmtId="171" fontId="80" fillId="0" borderId="6" xfId="2" applyNumberFormat="1" applyFont="1" applyBorder="1" applyAlignment="1">
      <alignment horizontal="right" wrapText="1"/>
    </xf>
    <xf numFmtId="171" fontId="80" fillId="0" borderId="11" xfId="3" applyNumberFormat="1" applyFont="1" applyFill="1" applyBorder="1" applyAlignment="1">
      <alignment horizontal="right" wrapText="1"/>
    </xf>
    <xf numFmtId="4" fontId="80" fillId="0" borderId="50" xfId="0" applyNumberFormat="1" applyFont="1" applyBorder="1" applyAlignment="1">
      <alignment horizontal="right" wrapText="1"/>
    </xf>
    <xf numFmtId="171" fontId="124" fillId="0" borderId="50" xfId="0" applyNumberFormat="1" applyFont="1" applyBorder="1" applyAlignment="1">
      <alignment horizontal="right" wrapText="1"/>
    </xf>
    <xf numFmtId="3" fontId="65" fillId="0" borderId="50" xfId="0" applyNumberFormat="1" applyFont="1" applyBorder="1"/>
    <xf numFmtId="169" fontId="80" fillId="0" borderId="50" xfId="67" applyNumberFormat="1" applyFont="1" applyFill="1" applyBorder="1" applyAlignment="1">
      <alignment horizontal="right" wrapText="1"/>
    </xf>
    <xf numFmtId="9" fontId="79" fillId="0" borderId="2" xfId="4073" applyFont="1" applyFill="1" applyBorder="1" applyAlignment="1">
      <alignment horizontal="center"/>
    </xf>
    <xf numFmtId="41" fontId="126" fillId="0" borderId="2" xfId="67" applyFont="1" applyFill="1" applyBorder="1"/>
    <xf numFmtId="0" fontId="126" fillId="0" borderId="2" xfId="0" applyFont="1" applyBorder="1" applyAlignment="1">
      <alignment horizontal="center"/>
    </xf>
    <xf numFmtId="0" fontId="124" fillId="0" borderId="4" xfId="0" applyFont="1" applyBorder="1" applyAlignment="1">
      <alignment horizontal="left" vertical="center" wrapText="1"/>
    </xf>
    <xf numFmtId="0" fontId="80" fillId="0" borderId="2" xfId="0" applyFont="1" applyBorder="1" applyAlignment="1">
      <alignment vertical="top"/>
    </xf>
    <xf numFmtId="0" fontId="124" fillId="0" borderId="4" xfId="0" applyFont="1" applyBorder="1"/>
    <xf numFmtId="0" fontId="79" fillId="0" borderId="2" xfId="0" applyFont="1" applyBorder="1" applyAlignment="1">
      <alignment horizontal="center" vertical="top"/>
    </xf>
    <xf numFmtId="0" fontId="65" fillId="0" borderId="2" xfId="0" applyFont="1" applyBorder="1"/>
    <xf numFmtId="0" fontId="66" fillId="0" borderId="2" xfId="0" applyFont="1" applyBorder="1" applyAlignment="1">
      <alignment horizontal="center"/>
    </xf>
    <xf numFmtId="0" fontId="124" fillId="0" borderId="2" xfId="0" applyFont="1" applyBorder="1"/>
    <xf numFmtId="0" fontId="80" fillId="0" borderId="4" xfId="0" applyFont="1" applyBorder="1" applyAlignment="1">
      <alignment horizontal="left" vertical="center" wrapText="1"/>
    </xf>
    <xf numFmtId="0" fontId="126" fillId="0" borderId="2" xfId="0" applyFont="1" applyBorder="1" applyAlignment="1">
      <alignment horizontal="center" vertical="center" wrapText="1"/>
    </xf>
    <xf numFmtId="0" fontId="79" fillId="0" borderId="2" xfId="0" applyFont="1" applyBorder="1" applyAlignment="1">
      <alignment horizontal="center" vertical="center" wrapText="1"/>
    </xf>
    <xf numFmtId="177" fontId="124" fillId="0" borderId="2" xfId="67" applyNumberFormat="1" applyFont="1" applyFill="1" applyBorder="1"/>
    <xf numFmtId="0" fontId="66" fillId="0" borderId="11" xfId="0" applyFont="1" applyBorder="1"/>
    <xf numFmtId="0" fontId="66" fillId="0" borderId="11" xfId="0" applyFont="1" applyBorder="1" applyAlignment="1">
      <alignment horizontal="center"/>
    </xf>
    <xf numFmtId="3" fontId="66" fillId="0" borderId="45" xfId="0" applyNumberFormat="1" applyFont="1" applyBorder="1"/>
    <xf numFmtId="0" fontId="144" fillId="0" borderId="2" xfId="0" applyFont="1" applyBorder="1"/>
    <xf numFmtId="0" fontId="69" fillId="0" borderId="2" xfId="0" applyFont="1" applyBorder="1" applyAlignment="1">
      <alignment horizontal="center"/>
    </xf>
    <xf numFmtId="177" fontId="124" fillId="0" borderId="43" xfId="67" applyNumberFormat="1" applyFont="1" applyFill="1" applyBorder="1"/>
    <xf numFmtId="0" fontId="65" fillId="0" borderId="2" xfId="0" quotePrefix="1" applyFont="1" applyBorder="1"/>
    <xf numFmtId="0" fontId="66" fillId="0" borderId="2" xfId="0" quotePrefix="1" applyFont="1" applyBorder="1" applyAlignment="1">
      <alignment horizontal="center"/>
    </xf>
    <xf numFmtId="0" fontId="66" fillId="0" borderId="2" xfId="0" applyFont="1" applyBorder="1"/>
    <xf numFmtId="177" fontId="126" fillId="0" borderId="43" xfId="67" applyNumberFormat="1" applyFont="1" applyFill="1" applyBorder="1"/>
    <xf numFmtId="0" fontId="65" fillId="0" borderId="2" xfId="0" applyFont="1" applyBorder="1" applyAlignment="1">
      <alignment horizontal="left" vertical="center" wrapText="1"/>
    </xf>
    <xf numFmtId="0" fontId="66" fillId="0" borderId="2" xfId="0" applyFont="1" applyBorder="1" applyAlignment="1">
      <alignment horizontal="center" vertical="center" wrapText="1"/>
    </xf>
    <xf numFmtId="0" fontId="66" fillId="0" borderId="13" xfId="0" applyFont="1" applyBorder="1"/>
    <xf numFmtId="0" fontId="66" fillId="0" borderId="13" xfId="0" applyFont="1" applyBorder="1" applyAlignment="1">
      <alignment horizontal="center"/>
    </xf>
    <xf numFmtId="177" fontId="126" fillId="0" borderId="13" xfId="67" applyNumberFormat="1" applyFont="1" applyFill="1" applyBorder="1"/>
    <xf numFmtId="177" fontId="126" fillId="0" borderId="6" xfId="67" applyNumberFormat="1" applyFont="1" applyFill="1" applyBorder="1"/>
    <xf numFmtId="41" fontId="80" fillId="0" borderId="6" xfId="67" applyFont="1" applyBorder="1" applyAlignment="1">
      <alignment horizontal="right" wrapText="1"/>
    </xf>
    <xf numFmtId="41" fontId="124" fillId="0" borderId="6" xfId="67" applyFont="1" applyBorder="1" applyAlignment="1">
      <alignment horizontal="right" wrapText="1"/>
    </xf>
    <xf numFmtId="169" fontId="80" fillId="0" borderId="6" xfId="67" applyNumberFormat="1" applyFont="1" applyBorder="1" applyAlignment="1">
      <alignment horizontal="right" wrapText="1"/>
    </xf>
    <xf numFmtId="169" fontId="124" fillId="0" borderId="6" xfId="67" applyNumberFormat="1" applyFont="1" applyBorder="1" applyAlignment="1">
      <alignment horizontal="right" wrapText="1"/>
    </xf>
    <xf numFmtId="41" fontId="126" fillId="0" borderId="6" xfId="67" applyFont="1" applyBorder="1" applyAlignment="1">
      <alignment horizontal="right" wrapText="1"/>
    </xf>
    <xf numFmtId="41" fontId="87" fillId="0" borderId="0" xfId="0" applyNumberFormat="1" applyFont="1"/>
    <xf numFmtId="10" fontId="85" fillId="0" borderId="0" xfId="4073" applyNumberFormat="1" applyFont="1" applyFill="1"/>
    <xf numFmtId="3" fontId="87" fillId="0" borderId="4" xfId="0" applyNumberFormat="1" applyFont="1" applyBorder="1"/>
    <xf numFmtId="41" fontId="87" fillId="0" borderId="4" xfId="67" applyFont="1" applyFill="1" applyBorder="1" applyAlignment="1">
      <alignment vertical="center" wrapText="1"/>
    </xf>
    <xf numFmtId="41" fontId="80" fillId="0" borderId="6" xfId="67" applyFont="1" applyBorder="1" applyAlignment="1">
      <alignment horizontal="right"/>
    </xf>
    <xf numFmtId="41" fontId="79" fillId="0" borderId="6" xfId="67" applyFont="1" applyBorder="1" applyAlignment="1">
      <alignment horizontal="right"/>
    </xf>
    <xf numFmtId="41" fontId="121" fillId="0" borderId="0" xfId="67" applyFont="1" applyFill="1" applyBorder="1" applyAlignment="1">
      <alignment horizontal="justify" vertical="top" wrapText="1"/>
    </xf>
    <xf numFmtId="41" fontId="87" fillId="0" borderId="0" xfId="67" applyFont="1" applyFill="1" applyBorder="1" applyAlignment="1">
      <alignment horizontal="right" vertical="top" wrapText="1"/>
    </xf>
    <xf numFmtId="41" fontId="87" fillId="0" borderId="0" xfId="67" applyFont="1" applyAlignment="1">
      <alignment horizontal="left"/>
    </xf>
    <xf numFmtId="41" fontId="79" fillId="0" borderId="6" xfId="67" applyFont="1" applyFill="1" applyBorder="1" applyAlignment="1">
      <alignment horizontal="right" wrapText="1"/>
    </xf>
    <xf numFmtId="41" fontId="121" fillId="0" borderId="0" xfId="67" applyFont="1" applyFill="1"/>
    <xf numFmtId="41" fontId="80" fillId="0" borderId="11" xfId="67" applyFont="1" applyBorder="1" applyAlignment="1">
      <alignment horizontal="right" wrapText="1"/>
    </xf>
    <xf numFmtId="41" fontId="80" fillId="0" borderId="45" xfId="67" applyFont="1" applyBorder="1" applyAlignment="1">
      <alignment horizontal="right" wrapText="1"/>
    </xf>
    <xf numFmtId="41" fontId="79" fillId="0" borderId="6" xfId="67" applyFont="1" applyBorder="1" applyAlignment="1">
      <alignment horizontal="right" wrapText="1"/>
    </xf>
    <xf numFmtId="41" fontId="79" fillId="0" borderId="6" xfId="67" applyFont="1" applyBorder="1" applyAlignment="1">
      <alignment horizontal="right" vertical="top" wrapText="1"/>
    </xf>
    <xf numFmtId="41" fontId="80" fillId="0" borderId="12" xfId="67" applyFont="1" applyBorder="1" applyAlignment="1">
      <alignment horizontal="right" vertical="top" wrapText="1"/>
    </xf>
    <xf numFmtId="41" fontId="79" fillId="0" borderId="0" xfId="67" applyFont="1" applyAlignment="1">
      <alignment horizontal="right" vertical="top" wrapText="1"/>
    </xf>
    <xf numFmtId="41" fontId="66" fillId="0" borderId="6" xfId="67" applyFont="1" applyFill="1" applyBorder="1" applyAlignment="1">
      <alignment horizontal="right" vertical="top" wrapText="1"/>
    </xf>
    <xf numFmtId="41" fontId="124" fillId="0" borderId="12" xfId="67" applyFont="1" applyFill="1" applyBorder="1" applyAlignment="1">
      <alignment wrapText="1"/>
    </xf>
    <xf numFmtId="41" fontId="124" fillId="0" borderId="12" xfId="67" applyFont="1" applyFill="1" applyBorder="1" applyAlignment="1">
      <alignment horizontal="right" wrapText="1"/>
    </xf>
    <xf numFmtId="41" fontId="126" fillId="0" borderId="6" xfId="67" applyFont="1" applyFill="1" applyBorder="1" applyAlignment="1">
      <alignment horizontal="right" wrapText="1"/>
    </xf>
    <xf numFmtId="171" fontId="79" fillId="0" borderId="6" xfId="0" applyNumberFormat="1" applyFont="1" applyBorder="1" applyAlignment="1">
      <alignment horizontal="right" wrapText="1"/>
    </xf>
    <xf numFmtId="41" fontId="80" fillId="0" borderId="6" xfId="67" applyFont="1" applyBorder="1" applyAlignment="1">
      <alignment wrapText="1"/>
    </xf>
    <xf numFmtId="41" fontId="124" fillId="0" borderId="6" xfId="67" applyFont="1" applyBorder="1" applyAlignment="1">
      <alignment wrapText="1"/>
    </xf>
    <xf numFmtId="41" fontId="80" fillId="0" borderId="50" xfId="67" applyFont="1" applyBorder="1" applyAlignment="1">
      <alignment wrapText="1"/>
    </xf>
    <xf numFmtId="41" fontId="124" fillId="0" borderId="50" xfId="67" applyFont="1" applyBorder="1" applyAlignment="1">
      <alignment wrapText="1"/>
    </xf>
    <xf numFmtId="41" fontId="79" fillId="0" borderId="6" xfId="67" applyFont="1" applyBorder="1" applyAlignment="1">
      <alignment wrapText="1"/>
    </xf>
    <xf numFmtId="41" fontId="126" fillId="0" borderId="6" xfId="67" applyFont="1" applyBorder="1" applyAlignment="1">
      <alignment wrapText="1"/>
    </xf>
    <xf numFmtId="41" fontId="124" fillId="0" borderId="6" xfId="67" applyFont="1" applyBorder="1"/>
    <xf numFmtId="41" fontId="80" fillId="0" borderId="12" xfId="67" applyFont="1" applyBorder="1"/>
    <xf numFmtId="3" fontId="80" fillId="0" borderId="50" xfId="0" applyNumberFormat="1" applyFont="1" applyBorder="1"/>
    <xf numFmtId="3" fontId="79" fillId="0" borderId="50" xfId="0" applyNumberFormat="1" applyFont="1" applyBorder="1" applyAlignment="1">
      <alignment horizontal="right"/>
    </xf>
    <xf numFmtId="41" fontId="80" fillId="0" borderId="11" xfId="67" applyFont="1" applyBorder="1"/>
    <xf numFmtId="41" fontId="80" fillId="0" borderId="6" xfId="67" applyFont="1" applyBorder="1"/>
    <xf numFmtId="41" fontId="80" fillId="0" borderId="45" xfId="67" applyFont="1" applyBorder="1"/>
    <xf numFmtId="41" fontId="79" fillId="0" borderId="6" xfId="67" applyFont="1" applyBorder="1"/>
    <xf numFmtId="41" fontId="0" fillId="0" borderId="6" xfId="67" applyFont="1" applyBorder="1"/>
    <xf numFmtId="41" fontId="0" fillId="0" borderId="43" xfId="67" applyFont="1" applyBorder="1"/>
    <xf numFmtId="41" fontId="124" fillId="0" borderId="6" xfId="67" applyFont="1" applyFill="1" applyBorder="1" applyAlignment="1">
      <alignment horizontal="right" vertical="center" wrapText="1"/>
    </xf>
    <xf numFmtId="41" fontId="80" fillId="0" borderId="6" xfId="67" applyFont="1" applyFill="1" applyBorder="1" applyAlignment="1">
      <alignment horizontal="right" vertical="center" wrapText="1"/>
    </xf>
    <xf numFmtId="171" fontId="124" fillId="0" borderId="6" xfId="0" applyNumberFormat="1" applyFont="1" applyBorder="1" applyAlignment="1">
      <alignment horizontal="right" vertical="center" wrapText="1"/>
    </xf>
    <xf numFmtId="0" fontId="124" fillId="0" borderId="43" xfId="67" applyNumberFormat="1" applyFont="1" applyBorder="1"/>
    <xf numFmtId="41" fontId="124" fillId="0" borderId="6" xfId="67" applyFont="1" applyFill="1" applyBorder="1" applyAlignment="1">
      <alignment horizontal="right" wrapText="1"/>
    </xf>
    <xf numFmtId="41" fontId="80" fillId="0" borderId="6" xfId="67" applyFont="1" applyBorder="1" applyAlignment="1">
      <alignment horizontal="right" vertical="center" wrapText="1"/>
    </xf>
    <xf numFmtId="41" fontId="124" fillId="0" borderId="6" xfId="67" applyFont="1" applyBorder="1" applyAlignment="1">
      <alignment horizontal="right" vertical="center" wrapText="1"/>
    </xf>
    <xf numFmtId="169" fontId="80" fillId="0" borderId="50" xfId="67" applyNumberFormat="1" applyFont="1" applyFill="1" applyBorder="1" applyAlignment="1">
      <alignment horizontal="right" vertical="top" wrapText="1"/>
    </xf>
    <xf numFmtId="169" fontId="124" fillId="0" borderId="50" xfId="67" applyNumberFormat="1" applyFont="1" applyBorder="1" applyAlignment="1">
      <alignment horizontal="right" vertical="top" wrapText="1"/>
    </xf>
    <xf numFmtId="169" fontId="80" fillId="0" borderId="50" xfId="67" applyNumberFormat="1" applyFont="1" applyBorder="1" applyAlignment="1">
      <alignment vertical="top" wrapText="1"/>
    </xf>
    <xf numFmtId="41" fontId="124" fillId="0" borderId="50" xfId="67" applyFont="1" applyFill="1" applyBorder="1" applyAlignment="1">
      <alignment vertical="top" wrapText="1"/>
    </xf>
    <xf numFmtId="41" fontId="124" fillId="0" borderId="50" xfId="67" applyFont="1" applyBorder="1" applyAlignment="1">
      <alignment vertical="top" wrapText="1"/>
    </xf>
    <xf numFmtId="0" fontId="65" fillId="0" borderId="8" xfId="0" applyFont="1" applyBorder="1" applyAlignment="1">
      <alignment horizontal="center"/>
    </xf>
    <xf numFmtId="0" fontId="65" fillId="0" borderId="9" xfId="0" applyFont="1" applyBorder="1" applyAlignment="1">
      <alignment horizontal="center"/>
    </xf>
    <xf numFmtId="0" fontId="65" fillId="0" borderId="10" xfId="0" applyFont="1" applyBorder="1" applyAlignment="1">
      <alignment horizontal="center"/>
    </xf>
    <xf numFmtId="3" fontId="65" fillId="0" borderId="11" xfId="0" applyNumberFormat="1" applyFont="1" applyBorder="1" applyAlignment="1">
      <alignment horizontal="right" vertical="center" wrapText="1"/>
    </xf>
    <xf numFmtId="3" fontId="65" fillId="0" borderId="2" xfId="0" applyNumberFormat="1" applyFont="1" applyBorder="1" applyAlignment="1">
      <alignment horizontal="right" vertical="center" wrapText="1"/>
    </xf>
    <xf numFmtId="3" fontId="65" fillId="0" borderId="13" xfId="0" applyNumberFormat="1" applyFont="1" applyBorder="1" applyAlignment="1">
      <alignment horizontal="right" vertical="center" wrapText="1"/>
    </xf>
    <xf numFmtId="0" fontId="65" fillId="0" borderId="6" xfId="0" applyFont="1" applyBorder="1" applyAlignment="1">
      <alignment horizontal="center" vertical="center" wrapText="1"/>
    </xf>
    <xf numFmtId="9" fontId="65" fillId="0" borderId="6" xfId="0" applyNumberFormat="1" applyFont="1" applyBorder="1" applyAlignment="1">
      <alignment horizontal="center"/>
    </xf>
    <xf numFmtId="0" fontId="65" fillId="0" borderId="6" xfId="0" applyFont="1" applyBorder="1" applyAlignment="1">
      <alignment horizontal="center"/>
    </xf>
    <xf numFmtId="0" fontId="65" fillId="0" borderId="11" xfId="0" applyFont="1" applyBorder="1" applyAlignment="1">
      <alignment horizontal="center" vertical="center" wrapText="1"/>
    </xf>
    <xf numFmtId="0" fontId="65" fillId="0" borderId="2" xfId="0" applyFont="1" applyBorder="1" applyAlignment="1">
      <alignment horizontal="center" vertical="center" wrapText="1"/>
    </xf>
    <xf numFmtId="0" fontId="65" fillId="0" borderId="13" xfId="0" applyFont="1" applyBorder="1" applyAlignment="1">
      <alignment horizontal="center" vertical="center" wrapText="1"/>
    </xf>
    <xf numFmtId="10" fontId="65" fillId="0" borderId="6" xfId="4073" applyNumberFormat="1" applyFont="1" applyBorder="1" applyAlignment="1">
      <alignment horizontal="center"/>
    </xf>
    <xf numFmtId="0" fontId="66" fillId="0" borderId="0" xfId="0" applyFont="1" applyAlignment="1">
      <alignment horizontal="left"/>
    </xf>
    <xf numFmtId="0" fontId="67" fillId="0" borderId="0" xfId="0" applyFont="1" applyAlignment="1">
      <alignment horizontal="center"/>
    </xf>
    <xf numFmtId="0" fontId="66" fillId="0" borderId="0" xfId="0" applyFont="1" applyAlignment="1">
      <alignment horizontal="center"/>
    </xf>
    <xf numFmtId="0" fontId="134" fillId="35" borderId="8" xfId="0" applyFont="1" applyFill="1" applyBorder="1" applyAlignment="1">
      <alignment horizontal="center" vertical="center"/>
    </xf>
    <xf numFmtId="0" fontId="134" fillId="35" borderId="9" xfId="0" applyFont="1" applyFill="1" applyBorder="1" applyAlignment="1">
      <alignment horizontal="center" vertical="center"/>
    </xf>
    <xf numFmtId="0" fontId="134" fillId="35" borderId="10" xfId="0" applyFont="1" applyFill="1" applyBorder="1" applyAlignment="1">
      <alignment horizontal="center" vertical="center"/>
    </xf>
    <xf numFmtId="0" fontId="71" fillId="0" borderId="0" xfId="0" applyFont="1" applyAlignment="1">
      <alignment horizontal="left"/>
    </xf>
    <xf numFmtId="0" fontId="134" fillId="35" borderId="6" xfId="0" applyFont="1" applyFill="1" applyBorder="1" applyAlignment="1">
      <alignment horizontal="center" vertical="center" wrapText="1"/>
    </xf>
    <xf numFmtId="0" fontId="65" fillId="0" borderId="6" xfId="0" applyFont="1" applyBorder="1" applyAlignment="1">
      <alignment horizontal="center" vertical="center"/>
    </xf>
    <xf numFmtId="10" fontId="65" fillId="0" borderId="11" xfId="0" applyNumberFormat="1" applyFont="1" applyBorder="1" applyAlignment="1">
      <alignment horizontal="center" vertical="center" wrapText="1"/>
    </xf>
    <xf numFmtId="10" fontId="65" fillId="0" borderId="2" xfId="0" applyNumberFormat="1" applyFont="1" applyBorder="1" applyAlignment="1">
      <alignment horizontal="center" vertical="center" wrapText="1"/>
    </xf>
    <xf numFmtId="10" fontId="65" fillId="0" borderId="13" xfId="0" applyNumberFormat="1" applyFont="1" applyBorder="1" applyAlignment="1">
      <alignment horizontal="center" vertical="center" wrapText="1"/>
    </xf>
    <xf numFmtId="6" fontId="65" fillId="0" borderId="0" xfId="0" applyNumberFormat="1" applyFont="1" applyAlignment="1">
      <alignment horizontal="right"/>
    </xf>
    <xf numFmtId="0" fontId="66" fillId="0" borderId="6" xfId="0" applyFont="1" applyBorder="1" applyAlignment="1">
      <alignment horizontal="center"/>
    </xf>
    <xf numFmtId="10" fontId="124" fillId="0" borderId="11" xfId="0" applyNumberFormat="1" applyFont="1" applyBorder="1" applyAlignment="1">
      <alignment horizontal="center" vertical="center"/>
    </xf>
    <xf numFmtId="10" fontId="124" fillId="0" borderId="2" xfId="0" applyNumberFormat="1" applyFont="1" applyBorder="1" applyAlignment="1">
      <alignment horizontal="center" vertical="center"/>
    </xf>
    <xf numFmtId="10" fontId="124" fillId="0" borderId="13" xfId="0" applyNumberFormat="1" applyFont="1" applyBorder="1" applyAlignment="1">
      <alignment horizontal="center" vertical="center"/>
    </xf>
    <xf numFmtId="0" fontId="65" fillId="0" borderId="0" xfId="0" applyFont="1" applyAlignment="1">
      <alignment horizontal="left" vertical="top" wrapText="1"/>
    </xf>
    <xf numFmtId="0" fontId="134" fillId="35" borderId="8" xfId="0" applyFont="1" applyFill="1" applyBorder="1" applyAlignment="1">
      <alignment horizontal="center" vertical="center" wrapText="1"/>
    </xf>
    <xf numFmtId="0" fontId="134" fillId="35" borderId="9" xfId="0" applyFont="1" applyFill="1" applyBorder="1" applyAlignment="1">
      <alignment horizontal="center" vertical="center" wrapText="1"/>
    </xf>
    <xf numFmtId="0" fontId="134" fillId="35" borderId="10" xfId="0" applyFont="1" applyFill="1" applyBorder="1" applyAlignment="1">
      <alignment horizontal="center" vertical="center" wrapText="1"/>
    </xf>
    <xf numFmtId="0" fontId="65" fillId="0" borderId="6" xfId="0" applyFont="1" applyBorder="1" applyAlignment="1">
      <alignment horizontal="left" vertical="center" wrapText="1"/>
    </xf>
    <xf numFmtId="0" fontId="65" fillId="0" borderId="43" xfId="0" applyFont="1" applyBorder="1" applyAlignment="1">
      <alignment horizontal="center" vertical="center" wrapText="1"/>
    </xf>
    <xf numFmtId="0" fontId="15" fillId="0" borderId="0" xfId="4" applyFont="1" applyAlignment="1">
      <alignment horizontal="center" vertical="top" wrapText="1"/>
    </xf>
    <xf numFmtId="3" fontId="77" fillId="0" borderId="0" xfId="0" applyNumberFormat="1" applyFont="1" applyAlignment="1">
      <alignment horizontal="left"/>
    </xf>
    <xf numFmtId="2" fontId="66" fillId="0" borderId="0" xfId="0" applyNumberFormat="1" applyFont="1" applyAlignment="1">
      <alignment horizontal="center" vertical="center" wrapText="1"/>
    </xf>
    <xf numFmtId="0" fontId="65" fillId="0" borderId="0" xfId="4" applyFont="1" applyAlignment="1">
      <alignment horizontal="center" vertical="top" wrapText="1"/>
    </xf>
    <xf numFmtId="0" fontId="73" fillId="0" borderId="0" xfId="0" applyFont="1" applyAlignment="1">
      <alignment horizontal="left"/>
    </xf>
    <xf numFmtId="0" fontId="64" fillId="0" borderId="0" xfId="0" applyFont="1" applyAlignment="1">
      <alignment horizontal="center"/>
    </xf>
    <xf numFmtId="0" fontId="63" fillId="0" borderId="0" xfId="4" applyFont="1" applyAlignment="1">
      <alignment horizontal="center" vertical="top" wrapText="1"/>
    </xf>
    <xf numFmtId="2" fontId="66" fillId="0" borderId="5" xfId="0" applyNumberFormat="1" applyFont="1" applyBorder="1" applyAlignment="1">
      <alignment horizontal="center" vertical="center" wrapText="1"/>
    </xf>
    <xf numFmtId="0" fontId="75" fillId="35" borderId="7" xfId="4" applyFont="1" applyFill="1" applyBorder="1" applyAlignment="1">
      <alignment horizontal="center" vertical="center" wrapText="1"/>
    </xf>
    <xf numFmtId="0" fontId="75" fillId="35" borderId="4" xfId="4" applyFont="1" applyFill="1" applyBorder="1" applyAlignment="1">
      <alignment horizontal="center" vertical="center" wrapText="1"/>
    </xf>
    <xf numFmtId="0" fontId="75" fillId="35" borderId="8" xfId="4" applyFont="1" applyFill="1" applyBorder="1" applyAlignment="1">
      <alignment horizontal="center" vertical="center" wrapText="1"/>
    </xf>
    <xf numFmtId="0" fontId="75" fillId="35" borderId="9" xfId="4" applyFont="1" applyFill="1" applyBorder="1" applyAlignment="1">
      <alignment horizontal="center" vertical="center" wrapText="1"/>
    </xf>
    <xf numFmtId="0" fontId="75" fillId="35" borderId="10" xfId="4" applyFont="1" applyFill="1" applyBorder="1" applyAlignment="1">
      <alignment horizontal="center" vertical="center" wrapText="1"/>
    </xf>
    <xf numFmtId="0" fontId="75" fillId="35" borderId="6" xfId="4" applyFont="1" applyFill="1" applyBorder="1" applyAlignment="1">
      <alignment horizontal="center" vertical="center" wrapText="1"/>
    </xf>
    <xf numFmtId="0" fontId="87" fillId="0" borderId="4" xfId="0" applyFont="1" applyBorder="1" applyAlignment="1">
      <alignment horizontal="center" vertical="center"/>
    </xf>
    <xf numFmtId="0" fontId="87" fillId="0" borderId="0" xfId="0" applyFont="1" applyAlignment="1">
      <alignment horizontal="center" vertical="center"/>
    </xf>
    <xf numFmtId="0" fontId="80" fillId="0" borderId="8" xfId="2" applyFont="1" applyBorder="1" applyAlignment="1">
      <alignment horizontal="left"/>
    </xf>
    <xf numFmtId="0" fontId="80" fillId="0" borderId="10" xfId="2" applyFont="1" applyBorder="1" applyAlignment="1">
      <alignment horizontal="left"/>
    </xf>
    <xf numFmtId="0" fontId="126" fillId="35" borderId="8" xfId="0" applyFont="1" applyFill="1" applyBorder="1" applyAlignment="1">
      <alignment horizontal="left" wrapText="1"/>
    </xf>
    <xf numFmtId="0" fontId="126" fillId="35" borderId="10" xfId="0" applyFont="1" applyFill="1" applyBorder="1" applyAlignment="1">
      <alignment horizontal="left" wrapText="1"/>
    </xf>
    <xf numFmtId="0" fontId="124" fillId="0" borderId="8" xfId="2" applyFont="1" applyBorder="1" applyAlignment="1">
      <alignment horizontal="left"/>
    </xf>
    <xf numFmtId="0" fontId="124" fillId="0" borderId="10" xfId="2" applyFont="1" applyBorder="1" applyAlignment="1">
      <alignment horizontal="left"/>
    </xf>
    <xf numFmtId="171" fontId="77" fillId="35" borderId="8" xfId="3" applyNumberFormat="1" applyFont="1" applyFill="1" applyBorder="1" applyAlignment="1">
      <alignment horizontal="center" vertical="top" wrapText="1"/>
    </xf>
    <xf numFmtId="171" fontId="77" fillId="35" borderId="9" xfId="3" applyNumberFormat="1" applyFont="1" applyFill="1" applyBorder="1" applyAlignment="1">
      <alignment horizontal="center" vertical="top" wrapText="1"/>
    </xf>
    <xf numFmtId="171" fontId="77" fillId="35" borderId="10" xfId="3" applyNumberFormat="1" applyFont="1" applyFill="1" applyBorder="1" applyAlignment="1">
      <alignment horizontal="center" vertical="top" wrapText="1"/>
    </xf>
    <xf numFmtId="3" fontId="84" fillId="35" borderId="8" xfId="0" applyNumberFormat="1" applyFont="1" applyFill="1" applyBorder="1" applyAlignment="1">
      <alignment horizontal="center" vertical="center" wrapText="1"/>
    </xf>
    <xf numFmtId="3" fontId="84" fillId="35" borderId="9" xfId="0" applyNumberFormat="1" applyFont="1" applyFill="1" applyBorder="1" applyAlignment="1">
      <alignment horizontal="center" vertical="center" wrapText="1"/>
    </xf>
    <xf numFmtId="3" fontId="84" fillId="35" borderId="10" xfId="0" applyNumberFormat="1" applyFont="1" applyFill="1" applyBorder="1" applyAlignment="1">
      <alignment horizontal="center" vertical="center" wrapText="1"/>
    </xf>
    <xf numFmtId="0" fontId="126" fillId="0" borderId="8" xfId="2" applyFont="1" applyBorder="1" applyAlignment="1">
      <alignment horizontal="left" wrapText="1"/>
    </xf>
    <xf numFmtId="0" fontId="126" fillId="0" borderId="10" xfId="2" applyFont="1" applyBorder="1" applyAlignment="1">
      <alignment horizontal="left" wrapText="1"/>
    </xf>
    <xf numFmtId="0" fontId="79" fillId="0" borderId="5" xfId="0" applyFont="1" applyBorder="1" applyAlignment="1">
      <alignment horizontal="center"/>
    </xf>
    <xf numFmtId="0" fontId="126" fillId="35" borderId="8" xfId="0" applyFont="1" applyFill="1" applyBorder="1" applyAlignment="1">
      <alignment horizontal="center" vertical="center" wrapText="1"/>
    </xf>
    <xf numFmtId="0" fontId="126" fillId="35" borderId="10" xfId="0" applyFont="1" applyFill="1" applyBorder="1" applyAlignment="1">
      <alignment horizontal="center" vertical="center" wrapText="1"/>
    </xf>
    <xf numFmtId="0" fontId="80" fillId="0" borderId="8" xfId="0" applyFont="1" applyBorder="1" applyAlignment="1">
      <alignment horizontal="left" wrapText="1"/>
    </xf>
    <xf numFmtId="0" fontId="80" fillId="0" borderId="10" xfId="0" applyFont="1" applyBorder="1" applyAlignment="1">
      <alignment horizontal="left" wrapText="1"/>
    </xf>
    <xf numFmtId="0" fontId="126" fillId="0" borderId="8" xfId="0" applyFont="1" applyBorder="1" applyAlignment="1">
      <alignment horizontal="left" wrapText="1"/>
    </xf>
    <xf numFmtId="0" fontId="126" fillId="0" borderId="10" xfId="0" applyFont="1" applyBorder="1" applyAlignment="1">
      <alignment horizontal="left" wrapText="1"/>
    </xf>
    <xf numFmtId="2" fontId="126" fillId="35" borderId="8" xfId="0" applyNumberFormat="1" applyFont="1" applyFill="1" applyBorder="1" applyAlignment="1">
      <alignment horizontal="center" vertical="center" wrapText="1"/>
    </xf>
    <xf numFmtId="2" fontId="126" fillId="35" borderId="10" xfId="0" applyNumberFormat="1" applyFont="1" applyFill="1" applyBorder="1" applyAlignment="1">
      <alignment horizontal="center" vertical="center" wrapText="1"/>
    </xf>
    <xf numFmtId="0" fontId="79" fillId="0" borderId="6" xfId="0" applyFont="1" applyBorder="1" applyAlignment="1">
      <alignment horizontal="left" wrapText="1"/>
    </xf>
    <xf numFmtId="2" fontId="126" fillId="35" borderId="9" xfId="0" applyNumberFormat="1" applyFont="1" applyFill="1" applyBorder="1" applyAlignment="1">
      <alignment horizontal="center" vertical="center" wrapText="1"/>
    </xf>
    <xf numFmtId="0" fontId="80" fillId="0" borderId="8" xfId="0" applyFont="1" applyBorder="1" applyAlignment="1">
      <alignment horizontal="left"/>
    </xf>
    <xf numFmtId="0" fontId="80" fillId="0" borderId="9" xfId="0" applyFont="1" applyBorder="1" applyAlignment="1">
      <alignment horizontal="left"/>
    </xf>
    <xf numFmtId="0" fontId="80" fillId="0" borderId="10" xfId="0" applyFont="1" applyBorder="1" applyAlignment="1">
      <alignment horizontal="left"/>
    </xf>
    <xf numFmtId="0" fontId="79" fillId="0" borderId="8" xfId="2" applyFont="1" applyBorder="1" applyAlignment="1">
      <alignment horizontal="left" wrapText="1"/>
    </xf>
    <xf numFmtId="0" fontId="79" fillId="0" borderId="9" xfId="2" applyFont="1" applyBorder="1" applyAlignment="1">
      <alignment horizontal="left" wrapText="1"/>
    </xf>
    <xf numFmtId="0" fontId="79" fillId="0" borderId="10" xfId="2" applyFont="1" applyBorder="1" applyAlignment="1">
      <alignment horizontal="left" wrapText="1"/>
    </xf>
    <xf numFmtId="0" fontId="136" fillId="35" borderId="8" xfId="0" applyFont="1" applyFill="1" applyBorder="1" applyAlignment="1">
      <alignment horizontal="left"/>
    </xf>
    <xf numFmtId="0" fontId="136" fillId="35" borderId="9" xfId="0" applyFont="1" applyFill="1" applyBorder="1" applyAlignment="1">
      <alignment horizontal="left"/>
    </xf>
    <xf numFmtId="0" fontId="136" fillId="35" borderId="10" xfId="0" applyFont="1" applyFill="1" applyBorder="1" applyAlignment="1">
      <alignment horizontal="left"/>
    </xf>
    <xf numFmtId="0" fontId="126" fillId="0" borderId="8" xfId="2" applyFont="1" applyBorder="1" applyAlignment="1">
      <alignment wrapText="1"/>
    </xf>
    <xf numFmtId="0" fontId="126" fillId="0" borderId="9" xfId="2" applyFont="1" applyBorder="1" applyAlignment="1">
      <alignment wrapText="1"/>
    </xf>
    <xf numFmtId="0" fontId="126" fillId="0" borderId="10" xfId="2" applyFont="1" applyBorder="1" applyAlignment="1">
      <alignment wrapText="1"/>
    </xf>
    <xf numFmtId="3" fontId="136" fillId="35" borderId="8" xfId="0" applyNumberFormat="1" applyFont="1" applyFill="1" applyBorder="1" applyAlignment="1">
      <alignment horizontal="left" vertical="center" wrapText="1"/>
    </xf>
    <xf numFmtId="3" fontId="136" fillId="35" borderId="9" xfId="0" applyNumberFormat="1" applyFont="1" applyFill="1" applyBorder="1" applyAlignment="1">
      <alignment horizontal="left" vertical="center" wrapText="1"/>
    </xf>
    <xf numFmtId="3" fontId="136" fillId="35" borderId="10" xfId="0" applyNumberFormat="1" applyFont="1" applyFill="1" applyBorder="1" applyAlignment="1">
      <alignment horizontal="left" vertical="center" wrapText="1"/>
    </xf>
    <xf numFmtId="0" fontId="79" fillId="0" borderId="6" xfId="0" applyFont="1" applyBorder="1" applyAlignment="1">
      <alignment horizontal="center"/>
    </xf>
    <xf numFmtId="0" fontId="126" fillId="0" borderId="9" xfId="2" applyFont="1" applyBorder="1" applyAlignment="1">
      <alignment horizontal="left" wrapText="1"/>
    </xf>
    <xf numFmtId="171" fontId="126" fillId="35" borderId="6" xfId="0" applyNumberFormat="1" applyFont="1" applyFill="1" applyBorder="1" applyAlignment="1">
      <alignment horizontal="center" vertical="center" wrapText="1"/>
    </xf>
    <xf numFmtId="0" fontId="126" fillId="35" borderId="6" xfId="0" applyFont="1" applyFill="1" applyBorder="1" applyAlignment="1">
      <alignment horizontal="center" vertical="center" wrapText="1"/>
    </xf>
    <xf numFmtId="0" fontId="79" fillId="0" borderId="0" xfId="0" applyFont="1" applyAlignment="1">
      <alignment horizontal="left"/>
    </xf>
    <xf numFmtId="0" fontId="79" fillId="0" borderId="0" xfId="0" applyFont="1" applyAlignment="1">
      <alignment horizontal="center"/>
    </xf>
    <xf numFmtId="0" fontId="79" fillId="0" borderId="0" xfId="0" applyFont="1" applyAlignment="1">
      <alignment horizontal="center" vertical="center" wrapText="1"/>
    </xf>
    <xf numFmtId="0" fontId="124" fillId="0" borderId="0" xfId="0" applyFont="1" applyAlignment="1">
      <alignment horizontal="left" vertical="center" wrapText="1"/>
    </xf>
    <xf numFmtId="0" fontId="79" fillId="0" borderId="0" xfId="0" applyFont="1" applyAlignment="1">
      <alignment horizontal="left" vertical="top" wrapText="1"/>
    </xf>
    <xf numFmtId="0" fontId="124" fillId="0" borderId="0" xfId="0" applyFont="1" applyAlignment="1">
      <alignment horizontal="left" vertical="top" wrapText="1"/>
    </xf>
    <xf numFmtId="0" fontId="80" fillId="0" borderId="0" xfId="0" applyFont="1" applyAlignment="1">
      <alignment horizontal="left" vertical="top" wrapText="1"/>
    </xf>
    <xf numFmtId="0" fontId="79" fillId="0" borderId="0" xfId="0" applyFont="1" applyAlignment="1">
      <alignment horizontal="left" vertical="center" wrapText="1"/>
    </xf>
    <xf numFmtId="0" fontId="124" fillId="0" borderId="0" xfId="0" applyFont="1" applyAlignment="1">
      <alignment vertical="top" wrapText="1"/>
    </xf>
    <xf numFmtId="0" fontId="80" fillId="0" borderId="0" xfId="0" applyFont="1" applyAlignment="1">
      <alignment horizontal="left" wrapText="1"/>
    </xf>
    <xf numFmtId="0" fontId="80" fillId="0" borderId="6" xfId="0" applyFont="1" applyBorder="1" applyAlignment="1">
      <alignment horizontal="left" vertical="center" wrapText="1"/>
    </xf>
    <xf numFmtId="0" fontId="80" fillId="0" borderId="8" xfId="0" applyFont="1" applyBorder="1" applyAlignment="1">
      <alignment horizontal="left" vertical="top" wrapText="1"/>
    </xf>
    <xf numFmtId="0" fontId="80" fillId="0" borderId="10" xfId="0" applyFont="1" applyBorder="1" applyAlignment="1">
      <alignment horizontal="left" vertical="top" wrapText="1"/>
    </xf>
    <xf numFmtId="0" fontId="79" fillId="0" borderId="8" xfId="0" applyFont="1" applyBorder="1" applyAlignment="1">
      <alignment horizontal="left" vertical="top" wrapText="1"/>
    </xf>
    <xf numFmtId="0" fontId="79" fillId="0" borderId="10" xfId="0" applyFont="1" applyBorder="1" applyAlignment="1">
      <alignment horizontal="left" vertical="top" wrapText="1"/>
    </xf>
    <xf numFmtId="0" fontId="82" fillId="0" borderId="8" xfId="0" applyFont="1" applyBorder="1" applyAlignment="1">
      <alignment horizontal="left" vertical="top" wrapText="1"/>
    </xf>
    <xf numFmtId="0" fontId="82" fillId="0" borderId="10" xfId="0" applyFont="1" applyBorder="1" applyAlignment="1">
      <alignment horizontal="left" vertical="top" wrapText="1"/>
    </xf>
    <xf numFmtId="0" fontId="80" fillId="0" borderId="48" xfId="0" applyFont="1" applyBorder="1" applyAlignment="1">
      <alignment horizontal="left" vertical="top" wrapText="1"/>
    </xf>
    <xf numFmtId="0" fontId="80" fillId="0" borderId="49" xfId="0" applyFont="1" applyBorder="1" applyAlignment="1">
      <alignment horizontal="left" vertical="top" wrapText="1"/>
    </xf>
    <xf numFmtId="0" fontId="82" fillId="0" borderId="8" xfId="0" applyFont="1" applyBorder="1" applyAlignment="1">
      <alignment horizontal="left" wrapText="1"/>
    </xf>
    <xf numFmtId="0" fontId="82" fillId="0" borderId="10" xfId="0" applyFont="1" applyBorder="1" applyAlignment="1">
      <alignment horizontal="left" wrapText="1"/>
    </xf>
    <xf numFmtId="0" fontId="79" fillId="0" borderId="8" xfId="0" applyFont="1" applyBorder="1" applyAlignment="1">
      <alignment horizontal="left" wrapText="1"/>
    </xf>
    <xf numFmtId="0" fontId="79" fillId="0" borderId="10" xfId="0" applyFont="1" applyBorder="1" applyAlignment="1">
      <alignment horizontal="left" wrapText="1"/>
    </xf>
    <xf numFmtId="0" fontId="82" fillId="0" borderId="48" xfId="0" applyFont="1" applyBorder="1" applyAlignment="1">
      <alignment horizontal="left" vertical="top" wrapText="1"/>
    </xf>
    <xf numFmtId="0" fontId="82" fillId="0" borderId="49" xfId="0" applyFont="1" applyBorder="1" applyAlignment="1">
      <alignment horizontal="left" vertical="top" wrapText="1"/>
    </xf>
    <xf numFmtId="0" fontId="66" fillId="35" borderId="8" xfId="0" applyFont="1" applyFill="1" applyBorder="1" applyAlignment="1">
      <alignment horizontal="center" vertical="center" wrapText="1"/>
    </xf>
    <xf numFmtId="0" fontId="66" fillId="35" borderId="9" xfId="0" applyFont="1" applyFill="1" applyBorder="1" applyAlignment="1">
      <alignment horizontal="center" vertical="center" wrapText="1"/>
    </xf>
    <xf numFmtId="0" fontId="66" fillId="35" borderId="10" xfId="0" applyFont="1" applyFill="1" applyBorder="1" applyAlignment="1">
      <alignment horizontal="center" vertical="center" wrapText="1"/>
    </xf>
    <xf numFmtId="0" fontId="80" fillId="0" borderId="9" xfId="0" applyFont="1" applyBorder="1" applyAlignment="1">
      <alignment horizontal="left" wrapText="1"/>
    </xf>
    <xf numFmtId="0" fontId="79" fillId="0" borderId="8" xfId="0" applyFont="1" applyBorder="1" applyAlignment="1">
      <alignment horizontal="center" wrapText="1"/>
    </xf>
    <xf numFmtId="0" fontId="79" fillId="0" borderId="10" xfId="0" applyFont="1" applyBorder="1" applyAlignment="1">
      <alignment horizontal="center" wrapText="1"/>
    </xf>
    <xf numFmtId="3" fontId="126" fillId="35" borderId="8" xfId="0" applyNumberFormat="1" applyFont="1" applyFill="1" applyBorder="1" applyAlignment="1">
      <alignment horizontal="center" vertical="center" wrapText="1"/>
    </xf>
    <xf numFmtId="3" fontId="126" fillId="35" borderId="9" xfId="0" applyNumberFormat="1" applyFont="1" applyFill="1" applyBorder="1" applyAlignment="1">
      <alignment horizontal="center" vertical="center" wrapText="1"/>
    </xf>
    <xf numFmtId="3" fontId="126" fillId="35" borderId="10" xfId="0" applyNumberFormat="1" applyFont="1" applyFill="1" applyBorder="1" applyAlignment="1">
      <alignment horizontal="center" vertical="center" wrapText="1"/>
    </xf>
    <xf numFmtId="49" fontId="80" fillId="0" borderId="8" xfId="2" applyNumberFormat="1" applyFont="1" applyBorder="1" applyAlignment="1">
      <alignment horizontal="left"/>
    </xf>
    <xf numFmtId="2" fontId="79" fillId="0" borderId="6" xfId="0" applyNumberFormat="1" applyFont="1" applyBorder="1" applyAlignment="1">
      <alignment horizontal="center" vertical="center" wrapText="1"/>
    </xf>
    <xf numFmtId="0" fontId="79" fillId="0" borderId="6" xfId="0" applyFont="1" applyBorder="1" applyAlignment="1">
      <alignment horizontal="left" vertical="top" wrapText="1"/>
    </xf>
    <xf numFmtId="0" fontId="126" fillId="35" borderId="6" xfId="0" applyFont="1" applyFill="1" applyBorder="1" applyAlignment="1">
      <alignment horizontal="center" vertical="center"/>
    </xf>
    <xf numFmtId="0" fontId="126" fillId="35" borderId="8" xfId="0" applyFont="1" applyFill="1" applyBorder="1" applyAlignment="1">
      <alignment horizontal="center"/>
    </xf>
    <xf numFmtId="0" fontId="126" fillId="35" borderId="9" xfId="0" applyFont="1" applyFill="1" applyBorder="1" applyAlignment="1">
      <alignment horizontal="center"/>
    </xf>
    <xf numFmtId="0" fontId="126" fillId="35" borderId="10" xfId="0" applyFont="1" applyFill="1" applyBorder="1" applyAlignment="1">
      <alignment horizontal="center"/>
    </xf>
    <xf numFmtId="0" fontId="126" fillId="0" borderId="9" xfId="0" applyFont="1" applyBorder="1" applyAlignment="1">
      <alignment horizontal="left" wrapText="1"/>
    </xf>
    <xf numFmtId="0" fontId="80" fillId="0" borderId="6" xfId="0" applyFont="1" applyBorder="1" applyAlignment="1">
      <alignment horizontal="left"/>
    </xf>
    <xf numFmtId="0" fontId="126" fillId="35" borderId="41" xfId="0" applyFont="1" applyFill="1" applyBorder="1" applyAlignment="1">
      <alignment horizontal="center" vertical="center"/>
    </xf>
    <xf numFmtId="0" fontId="126" fillId="35" borderId="42" xfId="0" applyFont="1" applyFill="1" applyBorder="1" applyAlignment="1">
      <alignment horizontal="center" vertical="center"/>
    </xf>
    <xf numFmtId="0" fontId="126" fillId="35" borderId="23" xfId="0" applyFont="1" applyFill="1" applyBorder="1" applyAlignment="1">
      <alignment horizontal="center" vertical="center"/>
    </xf>
    <xf numFmtId="0" fontId="126" fillId="35" borderId="24" xfId="0" applyFont="1" applyFill="1" applyBorder="1" applyAlignment="1">
      <alignment horizontal="center" vertical="center"/>
    </xf>
    <xf numFmtId="0" fontId="79" fillId="0" borderId="8" xfId="0" applyFont="1" applyBorder="1" applyAlignment="1">
      <alignment horizontal="left"/>
    </xf>
    <xf numFmtId="0" fontId="79" fillId="0" borderId="10" xfId="0" applyFont="1" applyBorder="1" applyAlignment="1">
      <alignment horizontal="left"/>
    </xf>
    <xf numFmtId="2" fontId="126" fillId="35" borderId="41" xfId="0" applyNumberFormat="1" applyFont="1" applyFill="1" applyBorder="1" applyAlignment="1">
      <alignment horizontal="center" vertical="center" wrapText="1"/>
    </xf>
    <xf numFmtId="2" fontId="126" fillId="35" borderId="42" xfId="0" applyNumberFormat="1" applyFont="1" applyFill="1" applyBorder="1" applyAlignment="1">
      <alignment horizontal="center" vertical="center" wrapText="1"/>
    </xf>
    <xf numFmtId="2" fontId="126" fillId="35" borderId="23" xfId="0" applyNumberFormat="1" applyFont="1" applyFill="1" applyBorder="1" applyAlignment="1">
      <alignment horizontal="center" vertical="center" wrapText="1"/>
    </xf>
    <xf numFmtId="2" fontId="126" fillId="35" borderId="24" xfId="0" applyNumberFormat="1" applyFont="1" applyFill="1" applyBorder="1" applyAlignment="1">
      <alignment horizontal="center" vertical="center" wrapText="1"/>
    </xf>
    <xf numFmtId="2" fontId="126" fillId="35" borderId="6" xfId="0" applyNumberFormat="1" applyFont="1" applyFill="1" applyBorder="1" applyAlignment="1">
      <alignment horizontal="center" vertical="center" wrapText="1"/>
    </xf>
    <xf numFmtId="0" fontId="126" fillId="35" borderId="6" xfId="0" applyFont="1" applyFill="1" applyBorder="1" applyAlignment="1">
      <alignment horizontal="center" vertical="top" wrapText="1"/>
    </xf>
    <xf numFmtId="0" fontId="126" fillId="35" borderId="41" xfId="0" applyFont="1" applyFill="1" applyBorder="1" applyAlignment="1">
      <alignment horizontal="center" vertical="center" wrapText="1"/>
    </xf>
    <xf numFmtId="0" fontId="126" fillId="35" borderId="42" xfId="0" applyFont="1" applyFill="1" applyBorder="1" applyAlignment="1">
      <alignment horizontal="center" vertical="center" wrapText="1"/>
    </xf>
    <xf numFmtId="0" fontId="126" fillId="35" borderId="23" xfId="0" applyFont="1" applyFill="1" applyBorder="1" applyAlignment="1">
      <alignment horizontal="center" vertical="center" wrapText="1"/>
    </xf>
    <xf numFmtId="0" fontId="126" fillId="35" borderId="24" xfId="0" applyFont="1" applyFill="1" applyBorder="1" applyAlignment="1">
      <alignment horizontal="center" vertical="center" wrapText="1"/>
    </xf>
    <xf numFmtId="0" fontId="126" fillId="35" borderId="6" xfId="0" applyFont="1" applyFill="1" applyBorder="1" applyAlignment="1">
      <alignment horizontal="center"/>
    </xf>
    <xf numFmtId="0" fontId="80" fillId="0" borderId="8" xfId="0" applyFont="1" applyBorder="1" applyAlignment="1">
      <alignment horizontal="left" vertical="center" wrapText="1"/>
    </xf>
    <xf numFmtId="0" fontId="80" fillId="0" borderId="10" xfId="0" applyFont="1" applyBorder="1" applyAlignment="1">
      <alignment horizontal="left" vertical="center" wrapText="1"/>
    </xf>
    <xf numFmtId="0" fontId="66" fillId="0" borderId="6" xfId="0" applyFont="1" applyBorder="1" applyAlignment="1">
      <alignment horizontal="left"/>
    </xf>
    <xf numFmtId="0" fontId="80" fillId="0" borderId="8" xfId="0" applyFont="1" applyBorder="1" applyAlignment="1">
      <alignment horizontal="center" wrapText="1"/>
    </xf>
    <xf numFmtId="0" fontId="80" fillId="0" borderId="10" xfId="0" applyFont="1" applyBorder="1" applyAlignment="1">
      <alignment horizontal="center" wrapText="1"/>
    </xf>
    <xf numFmtId="171" fontId="126" fillId="35" borderId="8" xfId="0" applyNumberFormat="1" applyFont="1" applyFill="1" applyBorder="1" applyAlignment="1">
      <alignment horizontal="center" vertical="center" wrapText="1"/>
    </xf>
    <xf numFmtId="171" fontId="126" fillId="35" borderId="10" xfId="0" applyNumberFormat="1" applyFont="1" applyFill="1" applyBorder="1" applyAlignment="1">
      <alignment horizontal="center" vertical="center" wrapText="1"/>
    </xf>
    <xf numFmtId="166" fontId="80" fillId="0" borderId="8" xfId="3" applyNumberFormat="1" applyFont="1" applyFill="1" applyBorder="1" applyAlignment="1">
      <alignment horizontal="left" wrapText="1"/>
    </xf>
    <xf numFmtId="166" fontId="80" fillId="0" borderId="10" xfId="3" applyNumberFormat="1" applyFont="1" applyFill="1" applyBorder="1" applyAlignment="1">
      <alignment horizontal="left" wrapText="1"/>
    </xf>
    <xf numFmtId="2" fontId="126" fillId="35" borderId="11" xfId="0" applyNumberFormat="1" applyFont="1" applyFill="1" applyBorder="1" applyAlignment="1">
      <alignment horizontal="center" vertical="center" wrapText="1"/>
    </xf>
    <xf numFmtId="2" fontId="126" fillId="35" borderId="13" xfId="0" applyNumberFormat="1" applyFont="1" applyFill="1" applyBorder="1" applyAlignment="1">
      <alignment horizontal="center" vertical="center" wrapText="1"/>
    </xf>
    <xf numFmtId="0" fontId="79" fillId="0" borderId="9" xfId="0" applyFont="1" applyBorder="1" applyAlignment="1">
      <alignment horizontal="left" wrapText="1"/>
    </xf>
    <xf numFmtId="0" fontId="80" fillId="0" borderId="8" xfId="0" quotePrefix="1" applyFont="1" applyBorder="1" applyAlignment="1">
      <alignment horizontal="left" wrapText="1"/>
    </xf>
    <xf numFmtId="0" fontId="80" fillId="0" borderId="10" xfId="0" quotePrefix="1" applyFont="1" applyBorder="1" applyAlignment="1">
      <alignment horizontal="left" wrapText="1"/>
    </xf>
    <xf numFmtId="3" fontId="119" fillId="0" borderId="0" xfId="0" applyNumberFormat="1" applyFont="1" applyAlignment="1">
      <alignment horizontal="right" vertical="center" wrapText="1"/>
    </xf>
    <xf numFmtId="49" fontId="119" fillId="0" borderId="0" xfId="0" applyNumberFormat="1" applyFont="1" applyAlignment="1">
      <alignment horizontal="right" vertical="center" wrapText="1"/>
    </xf>
    <xf numFmtId="49" fontId="124" fillId="0" borderId="8" xfId="0" applyNumberFormat="1" applyFont="1" applyBorder="1" applyAlignment="1">
      <alignment horizontal="left" vertical="justify"/>
    </xf>
    <xf numFmtId="49" fontId="124" fillId="0" borderId="9" xfId="0" applyNumberFormat="1" applyFont="1" applyBorder="1" applyAlignment="1">
      <alignment horizontal="left" vertical="justify"/>
    </xf>
    <xf numFmtId="49" fontId="124" fillId="0" borderId="10" xfId="0" applyNumberFormat="1" applyFont="1" applyBorder="1" applyAlignment="1">
      <alignment horizontal="left" vertical="justify"/>
    </xf>
    <xf numFmtId="0" fontId="80" fillId="0" borderId="0" xfId="0" applyFont="1" applyAlignment="1">
      <alignment horizontal="justify"/>
    </xf>
    <xf numFmtId="0" fontId="80" fillId="0" borderId="0" xfId="0" applyFont="1" applyAlignment="1">
      <alignment horizontal="left" vertical="center" wrapText="1"/>
    </xf>
    <xf numFmtId="3" fontId="124" fillId="0" borderId="6" xfId="0" applyNumberFormat="1" applyFont="1" applyBorder="1" applyAlignment="1">
      <alignment horizontal="center" vertical="center" wrapText="1"/>
    </xf>
    <xf numFmtId="0" fontId="82" fillId="0" borderId="8" xfId="0" applyFont="1" applyBorder="1" applyAlignment="1">
      <alignment horizontal="left"/>
    </xf>
    <xf numFmtId="0" fontId="82" fillId="0" borderId="10" xfId="0" applyFont="1" applyBorder="1" applyAlignment="1">
      <alignment horizontal="left"/>
    </xf>
    <xf numFmtId="1" fontId="80" fillId="0" borderId="8" xfId="0" applyNumberFormat="1" applyFont="1" applyBorder="1" applyAlignment="1">
      <alignment horizontal="left"/>
    </xf>
  </cellXfs>
  <cellStyles count="4076">
    <cellStyle name="20% - Accent1" xfId="813" xr:uid="{00000000-0005-0000-0000-000000000000}"/>
    <cellStyle name="20% - Accent2" xfId="814" xr:uid="{00000000-0005-0000-0000-000001000000}"/>
    <cellStyle name="20% - Accent3" xfId="815" xr:uid="{00000000-0005-0000-0000-000002000000}"/>
    <cellStyle name="20% - Accent4" xfId="816" xr:uid="{00000000-0005-0000-0000-000003000000}"/>
    <cellStyle name="20% - Accent5" xfId="817" xr:uid="{00000000-0005-0000-0000-000004000000}"/>
    <cellStyle name="20% - Accent6" xfId="818" xr:uid="{00000000-0005-0000-0000-000005000000}"/>
    <cellStyle name="20% - Énfasis1" xfId="467" builtinId="30" customBuiltin="1"/>
    <cellStyle name="20% - Énfasis1 10" xfId="1188" xr:uid="{00000000-0005-0000-0000-000001000000}"/>
    <cellStyle name="20% - Énfasis1 11" xfId="1202" xr:uid="{00000000-0005-0000-0000-000002000000}"/>
    <cellStyle name="20% - Énfasis1 12" xfId="1216" xr:uid="{00000000-0005-0000-0000-000003000000}"/>
    <cellStyle name="20% - Énfasis1 13" xfId="1231" xr:uid="{00000000-0005-0000-0000-000004000000}"/>
    <cellStyle name="20% - Énfasis1 14" xfId="1246" xr:uid="{00000000-0005-0000-0000-000005000000}"/>
    <cellStyle name="20% - Énfasis1 15" xfId="1289" xr:uid="{00000000-0005-0000-0000-000006000000}"/>
    <cellStyle name="20% - Énfasis1 16" xfId="1049" xr:uid="{00000000-0005-0000-0000-000007000000}"/>
    <cellStyle name="20% - Énfasis1 17" xfId="1937" xr:uid="{389E7CC0-92F9-464D-B998-B85EF9A53EB8}"/>
    <cellStyle name="20% - Énfasis1 2" xfId="635" xr:uid="{00000000-0005-0000-0000-000074020000}"/>
    <cellStyle name="20% - Énfasis1 2 2" xfId="1306" xr:uid="{00000000-0005-0000-0000-000009000000}"/>
    <cellStyle name="20% - Énfasis1 2 3" xfId="1068" xr:uid="{00000000-0005-0000-0000-00000A000000}"/>
    <cellStyle name="20% - Énfasis1 2 4" xfId="988" xr:uid="{00000000-0005-0000-0000-000008000000}"/>
    <cellStyle name="20% - Énfasis1 3" xfId="1005" xr:uid="{00000000-0005-0000-0000-00000B000000}"/>
    <cellStyle name="20% - Énfasis1 3 2" xfId="1322" xr:uid="{00000000-0005-0000-0000-00000C000000}"/>
    <cellStyle name="20% - Énfasis1 3 3" xfId="1085" xr:uid="{00000000-0005-0000-0000-00000D000000}"/>
    <cellStyle name="20% - Énfasis1 4" xfId="1020" xr:uid="{00000000-0005-0000-0000-00000E000000}"/>
    <cellStyle name="20% - Énfasis1 4 2" xfId="1338" xr:uid="{00000000-0005-0000-0000-00000F000000}"/>
    <cellStyle name="20% - Énfasis1 4 3" xfId="1101" xr:uid="{00000000-0005-0000-0000-000010000000}"/>
    <cellStyle name="20% - Énfasis1 5" xfId="1036" xr:uid="{00000000-0005-0000-0000-000011000000}"/>
    <cellStyle name="20% - Énfasis1 5 2" xfId="1354" xr:uid="{00000000-0005-0000-0000-000012000000}"/>
    <cellStyle name="20% - Énfasis1 5 3" xfId="1118" xr:uid="{00000000-0005-0000-0000-000013000000}"/>
    <cellStyle name="20% - Énfasis1 6" xfId="1135" xr:uid="{00000000-0005-0000-0000-000014000000}"/>
    <cellStyle name="20% - Énfasis1 7" xfId="1148" xr:uid="{00000000-0005-0000-0000-000015000000}"/>
    <cellStyle name="20% - Énfasis1 8" xfId="1162" xr:uid="{00000000-0005-0000-0000-000016000000}"/>
    <cellStyle name="20% - Énfasis1 9" xfId="1175" xr:uid="{00000000-0005-0000-0000-000017000000}"/>
    <cellStyle name="20% - Énfasis2" xfId="470" builtinId="34" customBuiltin="1"/>
    <cellStyle name="20% - Énfasis2 10" xfId="1190" xr:uid="{00000000-0005-0000-0000-000019000000}"/>
    <cellStyle name="20% - Énfasis2 11" xfId="1204" xr:uid="{00000000-0005-0000-0000-00001A000000}"/>
    <cellStyle name="20% - Énfasis2 12" xfId="1218" xr:uid="{00000000-0005-0000-0000-00001B000000}"/>
    <cellStyle name="20% - Énfasis2 13" xfId="1233" xr:uid="{00000000-0005-0000-0000-00001C000000}"/>
    <cellStyle name="20% - Énfasis2 14" xfId="1248" xr:uid="{00000000-0005-0000-0000-00001D000000}"/>
    <cellStyle name="20% - Énfasis2 15" xfId="1290" xr:uid="{00000000-0005-0000-0000-00001E000000}"/>
    <cellStyle name="20% - Énfasis2 16" xfId="1051" xr:uid="{00000000-0005-0000-0000-00001F000000}"/>
    <cellStyle name="20% - Énfasis2 17" xfId="1940" xr:uid="{36069A2E-4074-4A4D-B09C-8B9F11FBD901}"/>
    <cellStyle name="20% - Énfasis2 2" xfId="639" xr:uid="{00000000-0005-0000-0000-000075020000}"/>
    <cellStyle name="20% - Énfasis2 2 2" xfId="1308" xr:uid="{00000000-0005-0000-0000-000021000000}"/>
    <cellStyle name="20% - Énfasis2 2 3" xfId="1070" xr:uid="{00000000-0005-0000-0000-000022000000}"/>
    <cellStyle name="20% - Énfasis2 2 4" xfId="990" xr:uid="{00000000-0005-0000-0000-000020000000}"/>
    <cellStyle name="20% - Énfasis2 3" xfId="1007" xr:uid="{00000000-0005-0000-0000-000023000000}"/>
    <cellStyle name="20% - Énfasis2 3 2" xfId="1324" xr:uid="{00000000-0005-0000-0000-000024000000}"/>
    <cellStyle name="20% - Énfasis2 3 3" xfId="1087" xr:uid="{00000000-0005-0000-0000-000025000000}"/>
    <cellStyle name="20% - Énfasis2 4" xfId="1022" xr:uid="{00000000-0005-0000-0000-000026000000}"/>
    <cellStyle name="20% - Énfasis2 4 2" xfId="1340" xr:uid="{00000000-0005-0000-0000-000027000000}"/>
    <cellStyle name="20% - Énfasis2 4 3" xfId="1103" xr:uid="{00000000-0005-0000-0000-000028000000}"/>
    <cellStyle name="20% - Énfasis2 5" xfId="1038" xr:uid="{00000000-0005-0000-0000-000029000000}"/>
    <cellStyle name="20% - Énfasis2 5 2" xfId="1356" xr:uid="{00000000-0005-0000-0000-00002A000000}"/>
    <cellStyle name="20% - Énfasis2 5 3" xfId="1120" xr:uid="{00000000-0005-0000-0000-00002B000000}"/>
    <cellStyle name="20% - Énfasis2 6" xfId="1137" xr:uid="{00000000-0005-0000-0000-00002C000000}"/>
    <cellStyle name="20% - Énfasis2 7" xfId="1150" xr:uid="{00000000-0005-0000-0000-00002D000000}"/>
    <cellStyle name="20% - Énfasis2 8" xfId="1164" xr:uid="{00000000-0005-0000-0000-00002E000000}"/>
    <cellStyle name="20% - Énfasis2 9" xfId="1177" xr:uid="{00000000-0005-0000-0000-00002F000000}"/>
    <cellStyle name="20% - Énfasis3" xfId="473" builtinId="38" customBuiltin="1"/>
    <cellStyle name="20% - Énfasis3 10" xfId="1192" xr:uid="{00000000-0005-0000-0000-000031000000}"/>
    <cellStyle name="20% - Énfasis3 11" xfId="1206" xr:uid="{00000000-0005-0000-0000-000032000000}"/>
    <cellStyle name="20% - Énfasis3 12" xfId="1220" xr:uid="{00000000-0005-0000-0000-000033000000}"/>
    <cellStyle name="20% - Énfasis3 13" xfId="1235" xr:uid="{00000000-0005-0000-0000-000034000000}"/>
    <cellStyle name="20% - Énfasis3 14" xfId="1250" xr:uid="{00000000-0005-0000-0000-000035000000}"/>
    <cellStyle name="20% - Énfasis3 15" xfId="1291" xr:uid="{00000000-0005-0000-0000-000036000000}"/>
    <cellStyle name="20% - Énfasis3 16" xfId="1053" xr:uid="{00000000-0005-0000-0000-000037000000}"/>
    <cellStyle name="20% - Énfasis3 17" xfId="1943" xr:uid="{B91C4655-488F-4616-B4ED-89590E42F7C4}"/>
    <cellStyle name="20% - Énfasis3 2" xfId="643" xr:uid="{00000000-0005-0000-0000-000076020000}"/>
    <cellStyle name="20% - Énfasis3 2 2" xfId="1310" xr:uid="{00000000-0005-0000-0000-000039000000}"/>
    <cellStyle name="20% - Énfasis3 2 3" xfId="1072" xr:uid="{00000000-0005-0000-0000-00003A000000}"/>
    <cellStyle name="20% - Énfasis3 2 4" xfId="992" xr:uid="{00000000-0005-0000-0000-000038000000}"/>
    <cellStyle name="20% - Énfasis3 3" xfId="1009" xr:uid="{00000000-0005-0000-0000-00003B000000}"/>
    <cellStyle name="20% - Énfasis3 3 2" xfId="1326" xr:uid="{00000000-0005-0000-0000-00003C000000}"/>
    <cellStyle name="20% - Énfasis3 3 3" xfId="1089" xr:uid="{00000000-0005-0000-0000-00003D000000}"/>
    <cellStyle name="20% - Énfasis3 4" xfId="1024" xr:uid="{00000000-0005-0000-0000-00003E000000}"/>
    <cellStyle name="20% - Énfasis3 4 2" xfId="1342" xr:uid="{00000000-0005-0000-0000-00003F000000}"/>
    <cellStyle name="20% - Énfasis3 4 3" xfId="1105" xr:uid="{00000000-0005-0000-0000-000040000000}"/>
    <cellStyle name="20% - Énfasis3 5" xfId="1040" xr:uid="{00000000-0005-0000-0000-000041000000}"/>
    <cellStyle name="20% - Énfasis3 5 2" xfId="1358" xr:uid="{00000000-0005-0000-0000-000042000000}"/>
    <cellStyle name="20% - Énfasis3 5 3" xfId="1122" xr:uid="{00000000-0005-0000-0000-000043000000}"/>
    <cellStyle name="20% - Énfasis3 6" xfId="1139" xr:uid="{00000000-0005-0000-0000-000044000000}"/>
    <cellStyle name="20% - Énfasis3 7" xfId="1152" xr:uid="{00000000-0005-0000-0000-000045000000}"/>
    <cellStyle name="20% - Énfasis3 8" xfId="1166" xr:uid="{00000000-0005-0000-0000-000046000000}"/>
    <cellStyle name="20% - Énfasis3 9" xfId="1179" xr:uid="{00000000-0005-0000-0000-000047000000}"/>
    <cellStyle name="20% - Énfasis4" xfId="476" builtinId="42" customBuiltin="1"/>
    <cellStyle name="20% - Énfasis4 10" xfId="1194" xr:uid="{00000000-0005-0000-0000-000049000000}"/>
    <cellStyle name="20% - Énfasis4 11" xfId="1208" xr:uid="{00000000-0005-0000-0000-00004A000000}"/>
    <cellStyle name="20% - Énfasis4 12" xfId="1222" xr:uid="{00000000-0005-0000-0000-00004B000000}"/>
    <cellStyle name="20% - Énfasis4 13" xfId="1237" xr:uid="{00000000-0005-0000-0000-00004C000000}"/>
    <cellStyle name="20% - Énfasis4 14" xfId="1252" xr:uid="{00000000-0005-0000-0000-00004D000000}"/>
    <cellStyle name="20% - Énfasis4 15" xfId="1292" xr:uid="{00000000-0005-0000-0000-00004E000000}"/>
    <cellStyle name="20% - Énfasis4 16" xfId="1055" xr:uid="{00000000-0005-0000-0000-00004F000000}"/>
    <cellStyle name="20% - Énfasis4 17" xfId="1946" xr:uid="{C9818F9D-040E-4F02-B954-59BD3A60CD99}"/>
    <cellStyle name="20% - Énfasis4 2" xfId="647" xr:uid="{00000000-0005-0000-0000-000077020000}"/>
    <cellStyle name="20% - Énfasis4 2 2" xfId="1312" xr:uid="{00000000-0005-0000-0000-000051000000}"/>
    <cellStyle name="20% - Énfasis4 2 3" xfId="1074" xr:uid="{00000000-0005-0000-0000-000052000000}"/>
    <cellStyle name="20% - Énfasis4 2 4" xfId="994" xr:uid="{00000000-0005-0000-0000-000050000000}"/>
    <cellStyle name="20% - Énfasis4 3" xfId="1011" xr:uid="{00000000-0005-0000-0000-000053000000}"/>
    <cellStyle name="20% - Énfasis4 3 2" xfId="1328" xr:uid="{00000000-0005-0000-0000-000054000000}"/>
    <cellStyle name="20% - Énfasis4 3 3" xfId="1091" xr:uid="{00000000-0005-0000-0000-000055000000}"/>
    <cellStyle name="20% - Énfasis4 4" xfId="1026" xr:uid="{00000000-0005-0000-0000-000056000000}"/>
    <cellStyle name="20% - Énfasis4 4 2" xfId="1344" xr:uid="{00000000-0005-0000-0000-000057000000}"/>
    <cellStyle name="20% - Énfasis4 4 3" xfId="1107" xr:uid="{00000000-0005-0000-0000-000058000000}"/>
    <cellStyle name="20% - Énfasis4 5" xfId="1042" xr:uid="{00000000-0005-0000-0000-000059000000}"/>
    <cellStyle name="20% - Énfasis4 5 2" xfId="1360" xr:uid="{00000000-0005-0000-0000-00005A000000}"/>
    <cellStyle name="20% - Énfasis4 5 3" xfId="1124" xr:uid="{00000000-0005-0000-0000-00005B000000}"/>
    <cellStyle name="20% - Énfasis4 6" xfId="1141" xr:uid="{00000000-0005-0000-0000-00005C000000}"/>
    <cellStyle name="20% - Énfasis4 7" xfId="1154" xr:uid="{00000000-0005-0000-0000-00005D000000}"/>
    <cellStyle name="20% - Énfasis4 8" xfId="1168" xr:uid="{00000000-0005-0000-0000-00005E000000}"/>
    <cellStyle name="20% - Énfasis4 9" xfId="1181" xr:uid="{00000000-0005-0000-0000-00005F000000}"/>
    <cellStyle name="20% - Énfasis5" xfId="479" builtinId="46" customBuiltin="1"/>
    <cellStyle name="20% - Énfasis5 10" xfId="1196" xr:uid="{00000000-0005-0000-0000-000061000000}"/>
    <cellStyle name="20% - Énfasis5 11" xfId="1210" xr:uid="{00000000-0005-0000-0000-000062000000}"/>
    <cellStyle name="20% - Énfasis5 12" xfId="1224" xr:uid="{00000000-0005-0000-0000-000063000000}"/>
    <cellStyle name="20% - Énfasis5 13" xfId="1239" xr:uid="{00000000-0005-0000-0000-000064000000}"/>
    <cellStyle name="20% - Énfasis5 14" xfId="1254" xr:uid="{00000000-0005-0000-0000-000065000000}"/>
    <cellStyle name="20% - Énfasis5 15" xfId="1293" xr:uid="{00000000-0005-0000-0000-000066000000}"/>
    <cellStyle name="20% - Énfasis5 16" xfId="1057" xr:uid="{00000000-0005-0000-0000-000067000000}"/>
    <cellStyle name="20% - Énfasis5 17" xfId="1949" xr:uid="{9CEA23CB-A5F2-4F7C-B7ED-D38D7ECEBED1}"/>
    <cellStyle name="20% - Énfasis5 2" xfId="651" xr:uid="{00000000-0005-0000-0000-000078020000}"/>
    <cellStyle name="20% - Énfasis5 2 2" xfId="1314" xr:uid="{00000000-0005-0000-0000-000069000000}"/>
    <cellStyle name="20% - Énfasis5 2 3" xfId="1076" xr:uid="{00000000-0005-0000-0000-00006A000000}"/>
    <cellStyle name="20% - Énfasis5 2 4" xfId="996" xr:uid="{00000000-0005-0000-0000-000068000000}"/>
    <cellStyle name="20% - Énfasis5 3" xfId="1013" xr:uid="{00000000-0005-0000-0000-00006B000000}"/>
    <cellStyle name="20% - Énfasis5 3 2" xfId="1330" xr:uid="{00000000-0005-0000-0000-00006C000000}"/>
    <cellStyle name="20% - Énfasis5 3 3" xfId="1093" xr:uid="{00000000-0005-0000-0000-00006D000000}"/>
    <cellStyle name="20% - Énfasis5 4" xfId="1028" xr:uid="{00000000-0005-0000-0000-00006E000000}"/>
    <cellStyle name="20% - Énfasis5 4 2" xfId="1346" xr:uid="{00000000-0005-0000-0000-00006F000000}"/>
    <cellStyle name="20% - Énfasis5 4 3" xfId="1109" xr:uid="{00000000-0005-0000-0000-000070000000}"/>
    <cellStyle name="20% - Énfasis5 5" xfId="1044" xr:uid="{00000000-0005-0000-0000-000071000000}"/>
    <cellStyle name="20% - Énfasis5 5 2" xfId="1362" xr:uid="{00000000-0005-0000-0000-000072000000}"/>
    <cellStyle name="20% - Énfasis5 5 3" xfId="1126" xr:uid="{00000000-0005-0000-0000-000073000000}"/>
    <cellStyle name="20% - Énfasis5 6" xfId="1143" xr:uid="{00000000-0005-0000-0000-000074000000}"/>
    <cellStyle name="20% - Énfasis5 7" xfId="1156" xr:uid="{00000000-0005-0000-0000-000075000000}"/>
    <cellStyle name="20% - Énfasis5 8" xfId="1170" xr:uid="{00000000-0005-0000-0000-000076000000}"/>
    <cellStyle name="20% - Énfasis5 9" xfId="1183" xr:uid="{00000000-0005-0000-0000-000077000000}"/>
    <cellStyle name="20% - Énfasis6" xfId="482" builtinId="50" customBuiltin="1"/>
    <cellStyle name="20% - Énfasis6 10" xfId="1198" xr:uid="{00000000-0005-0000-0000-000079000000}"/>
    <cellStyle name="20% - Énfasis6 11" xfId="1212" xr:uid="{00000000-0005-0000-0000-00007A000000}"/>
    <cellStyle name="20% - Énfasis6 12" xfId="1226" xr:uid="{00000000-0005-0000-0000-00007B000000}"/>
    <cellStyle name="20% - Énfasis6 13" xfId="1241" xr:uid="{00000000-0005-0000-0000-00007C000000}"/>
    <cellStyle name="20% - Énfasis6 14" xfId="1256" xr:uid="{00000000-0005-0000-0000-00007D000000}"/>
    <cellStyle name="20% - Énfasis6 15" xfId="1294" xr:uid="{00000000-0005-0000-0000-00007E000000}"/>
    <cellStyle name="20% - Énfasis6 16" xfId="1059" xr:uid="{00000000-0005-0000-0000-00007F000000}"/>
    <cellStyle name="20% - Énfasis6 17" xfId="1952" xr:uid="{75AB6665-9C6C-4AAC-9449-5624070F6098}"/>
    <cellStyle name="20% - Énfasis6 2" xfId="655" xr:uid="{00000000-0005-0000-0000-000079020000}"/>
    <cellStyle name="20% - Énfasis6 2 2" xfId="1316" xr:uid="{00000000-0005-0000-0000-000081000000}"/>
    <cellStyle name="20% - Énfasis6 2 3" xfId="1078" xr:uid="{00000000-0005-0000-0000-000082000000}"/>
    <cellStyle name="20% - Énfasis6 2 4" xfId="998" xr:uid="{00000000-0005-0000-0000-000080000000}"/>
    <cellStyle name="20% - Énfasis6 3" xfId="1015" xr:uid="{00000000-0005-0000-0000-000083000000}"/>
    <cellStyle name="20% - Énfasis6 3 2" xfId="1332" xr:uid="{00000000-0005-0000-0000-000084000000}"/>
    <cellStyle name="20% - Énfasis6 3 3" xfId="1095" xr:uid="{00000000-0005-0000-0000-000085000000}"/>
    <cellStyle name="20% - Énfasis6 4" xfId="1030" xr:uid="{00000000-0005-0000-0000-000086000000}"/>
    <cellStyle name="20% - Énfasis6 4 2" xfId="1348" xr:uid="{00000000-0005-0000-0000-000087000000}"/>
    <cellStyle name="20% - Énfasis6 4 3" xfId="1111" xr:uid="{00000000-0005-0000-0000-000088000000}"/>
    <cellStyle name="20% - Énfasis6 5" xfId="1046" xr:uid="{00000000-0005-0000-0000-000089000000}"/>
    <cellStyle name="20% - Énfasis6 5 2" xfId="1364" xr:uid="{00000000-0005-0000-0000-00008A000000}"/>
    <cellStyle name="20% - Énfasis6 5 3" xfId="1128" xr:uid="{00000000-0005-0000-0000-00008B000000}"/>
    <cellStyle name="20% - Énfasis6 6" xfId="1145" xr:uid="{00000000-0005-0000-0000-00008C000000}"/>
    <cellStyle name="20% - Énfasis6 7" xfId="1158" xr:uid="{00000000-0005-0000-0000-00008D000000}"/>
    <cellStyle name="20% - Énfasis6 8" xfId="1172" xr:uid="{00000000-0005-0000-0000-00008E000000}"/>
    <cellStyle name="20% - Énfasis6 9" xfId="1185" xr:uid="{00000000-0005-0000-0000-00008F000000}"/>
    <cellStyle name="40% - Accent1" xfId="819" xr:uid="{00000000-0005-0000-0000-000006000000}"/>
    <cellStyle name="40% - Accent2" xfId="820" xr:uid="{00000000-0005-0000-0000-000007000000}"/>
    <cellStyle name="40% - Accent3" xfId="821" xr:uid="{00000000-0005-0000-0000-000008000000}"/>
    <cellStyle name="40% - Accent4" xfId="822" xr:uid="{00000000-0005-0000-0000-000009000000}"/>
    <cellStyle name="40% - Accent5" xfId="823" xr:uid="{00000000-0005-0000-0000-00000A000000}"/>
    <cellStyle name="40% - Accent6" xfId="824" xr:uid="{00000000-0005-0000-0000-00000B000000}"/>
    <cellStyle name="40% - Énfasis1" xfId="468" builtinId="31" customBuiltin="1"/>
    <cellStyle name="40% - Énfasis1 10" xfId="1189" xr:uid="{00000000-0005-0000-0000-000091000000}"/>
    <cellStyle name="40% - Énfasis1 11" xfId="1203" xr:uid="{00000000-0005-0000-0000-000092000000}"/>
    <cellStyle name="40% - Énfasis1 12" xfId="1217" xr:uid="{00000000-0005-0000-0000-000093000000}"/>
    <cellStyle name="40% - Énfasis1 13" xfId="1232" xr:uid="{00000000-0005-0000-0000-000094000000}"/>
    <cellStyle name="40% - Énfasis1 14" xfId="1247" xr:uid="{00000000-0005-0000-0000-000095000000}"/>
    <cellStyle name="40% - Énfasis1 15" xfId="1295" xr:uid="{00000000-0005-0000-0000-000096000000}"/>
    <cellStyle name="40% - Énfasis1 16" xfId="1050" xr:uid="{00000000-0005-0000-0000-000097000000}"/>
    <cellStyle name="40% - Énfasis1 17" xfId="1938" xr:uid="{035978FB-84F7-4A0F-B290-CBBEB4087692}"/>
    <cellStyle name="40% - Énfasis1 2" xfId="636" xr:uid="{00000000-0005-0000-0000-00007A020000}"/>
    <cellStyle name="40% - Énfasis1 2 2" xfId="1307" xr:uid="{00000000-0005-0000-0000-000099000000}"/>
    <cellStyle name="40% - Énfasis1 2 3" xfId="1069" xr:uid="{00000000-0005-0000-0000-00009A000000}"/>
    <cellStyle name="40% - Énfasis1 2 4" xfId="989" xr:uid="{00000000-0005-0000-0000-000098000000}"/>
    <cellStyle name="40% - Énfasis1 3" xfId="1006" xr:uid="{00000000-0005-0000-0000-00009B000000}"/>
    <cellStyle name="40% - Énfasis1 3 2" xfId="1323" xr:uid="{00000000-0005-0000-0000-00009C000000}"/>
    <cellStyle name="40% - Énfasis1 3 3" xfId="1086" xr:uid="{00000000-0005-0000-0000-00009D000000}"/>
    <cellStyle name="40% - Énfasis1 4" xfId="1021" xr:uid="{00000000-0005-0000-0000-00009E000000}"/>
    <cellStyle name="40% - Énfasis1 4 2" xfId="1339" xr:uid="{00000000-0005-0000-0000-00009F000000}"/>
    <cellStyle name="40% - Énfasis1 4 3" xfId="1102" xr:uid="{00000000-0005-0000-0000-0000A0000000}"/>
    <cellStyle name="40% - Énfasis1 5" xfId="1037" xr:uid="{00000000-0005-0000-0000-0000A1000000}"/>
    <cellStyle name="40% - Énfasis1 5 2" xfId="1355" xr:uid="{00000000-0005-0000-0000-0000A2000000}"/>
    <cellStyle name="40% - Énfasis1 5 3" xfId="1119" xr:uid="{00000000-0005-0000-0000-0000A3000000}"/>
    <cellStyle name="40% - Énfasis1 6" xfId="1136" xr:uid="{00000000-0005-0000-0000-0000A4000000}"/>
    <cellStyle name="40% - Énfasis1 7" xfId="1149" xr:uid="{00000000-0005-0000-0000-0000A5000000}"/>
    <cellStyle name="40% - Énfasis1 8" xfId="1163" xr:uid="{00000000-0005-0000-0000-0000A6000000}"/>
    <cellStyle name="40% - Énfasis1 9" xfId="1176" xr:uid="{00000000-0005-0000-0000-0000A7000000}"/>
    <cellStyle name="40% - Énfasis2" xfId="471" builtinId="35" customBuiltin="1"/>
    <cellStyle name="40% - Énfasis2 10" xfId="1191" xr:uid="{00000000-0005-0000-0000-0000A9000000}"/>
    <cellStyle name="40% - Énfasis2 11" xfId="1205" xr:uid="{00000000-0005-0000-0000-0000AA000000}"/>
    <cellStyle name="40% - Énfasis2 12" xfId="1219" xr:uid="{00000000-0005-0000-0000-0000AB000000}"/>
    <cellStyle name="40% - Énfasis2 13" xfId="1234" xr:uid="{00000000-0005-0000-0000-0000AC000000}"/>
    <cellStyle name="40% - Énfasis2 14" xfId="1249" xr:uid="{00000000-0005-0000-0000-0000AD000000}"/>
    <cellStyle name="40% - Énfasis2 15" xfId="1296" xr:uid="{00000000-0005-0000-0000-0000AE000000}"/>
    <cellStyle name="40% - Énfasis2 16" xfId="1052" xr:uid="{00000000-0005-0000-0000-0000AF000000}"/>
    <cellStyle name="40% - Énfasis2 17" xfId="1941" xr:uid="{FD56FF17-5C14-4521-8ACA-774F30D5184E}"/>
    <cellStyle name="40% - Énfasis2 2" xfId="640" xr:uid="{00000000-0005-0000-0000-00007B020000}"/>
    <cellStyle name="40% - Énfasis2 2 2" xfId="1309" xr:uid="{00000000-0005-0000-0000-0000B1000000}"/>
    <cellStyle name="40% - Énfasis2 2 3" xfId="1071" xr:uid="{00000000-0005-0000-0000-0000B2000000}"/>
    <cellStyle name="40% - Énfasis2 2 4" xfId="991" xr:uid="{00000000-0005-0000-0000-0000B0000000}"/>
    <cellStyle name="40% - Énfasis2 3" xfId="1008" xr:uid="{00000000-0005-0000-0000-0000B3000000}"/>
    <cellStyle name="40% - Énfasis2 3 2" xfId="1325" xr:uid="{00000000-0005-0000-0000-0000B4000000}"/>
    <cellStyle name="40% - Énfasis2 3 3" xfId="1088" xr:uid="{00000000-0005-0000-0000-0000B5000000}"/>
    <cellStyle name="40% - Énfasis2 4" xfId="1023" xr:uid="{00000000-0005-0000-0000-0000B6000000}"/>
    <cellStyle name="40% - Énfasis2 4 2" xfId="1341" xr:uid="{00000000-0005-0000-0000-0000B7000000}"/>
    <cellStyle name="40% - Énfasis2 4 3" xfId="1104" xr:uid="{00000000-0005-0000-0000-0000B8000000}"/>
    <cellStyle name="40% - Énfasis2 5" xfId="1039" xr:uid="{00000000-0005-0000-0000-0000B9000000}"/>
    <cellStyle name="40% - Énfasis2 5 2" xfId="1357" xr:uid="{00000000-0005-0000-0000-0000BA000000}"/>
    <cellStyle name="40% - Énfasis2 5 3" xfId="1121" xr:uid="{00000000-0005-0000-0000-0000BB000000}"/>
    <cellStyle name="40% - Énfasis2 6" xfId="1138" xr:uid="{00000000-0005-0000-0000-0000BC000000}"/>
    <cellStyle name="40% - Énfasis2 7" xfId="1151" xr:uid="{00000000-0005-0000-0000-0000BD000000}"/>
    <cellStyle name="40% - Énfasis2 8" xfId="1165" xr:uid="{00000000-0005-0000-0000-0000BE000000}"/>
    <cellStyle name="40% - Énfasis2 9" xfId="1178" xr:uid="{00000000-0005-0000-0000-0000BF000000}"/>
    <cellStyle name="40% - Énfasis3" xfId="474" builtinId="39" customBuiltin="1"/>
    <cellStyle name="40% - Énfasis3 10" xfId="1193" xr:uid="{00000000-0005-0000-0000-0000C1000000}"/>
    <cellStyle name="40% - Énfasis3 11" xfId="1207" xr:uid="{00000000-0005-0000-0000-0000C2000000}"/>
    <cellStyle name="40% - Énfasis3 12" xfId="1221" xr:uid="{00000000-0005-0000-0000-0000C3000000}"/>
    <cellStyle name="40% - Énfasis3 13" xfId="1236" xr:uid="{00000000-0005-0000-0000-0000C4000000}"/>
    <cellStyle name="40% - Énfasis3 14" xfId="1251" xr:uid="{00000000-0005-0000-0000-0000C5000000}"/>
    <cellStyle name="40% - Énfasis3 15" xfId="1297" xr:uid="{00000000-0005-0000-0000-0000C6000000}"/>
    <cellStyle name="40% - Énfasis3 16" xfId="1054" xr:uid="{00000000-0005-0000-0000-0000C7000000}"/>
    <cellStyle name="40% - Énfasis3 17" xfId="1944" xr:uid="{0DCA54D3-5F8B-4624-9E80-4C2B6DA84599}"/>
    <cellStyle name="40% - Énfasis3 2" xfId="644" xr:uid="{00000000-0005-0000-0000-00007C020000}"/>
    <cellStyle name="40% - Énfasis3 2 2" xfId="1311" xr:uid="{00000000-0005-0000-0000-0000C9000000}"/>
    <cellStyle name="40% - Énfasis3 2 3" xfId="1073" xr:uid="{00000000-0005-0000-0000-0000CA000000}"/>
    <cellStyle name="40% - Énfasis3 2 4" xfId="993" xr:uid="{00000000-0005-0000-0000-0000C8000000}"/>
    <cellStyle name="40% - Énfasis3 3" xfId="1010" xr:uid="{00000000-0005-0000-0000-0000CB000000}"/>
    <cellStyle name="40% - Énfasis3 3 2" xfId="1327" xr:uid="{00000000-0005-0000-0000-0000CC000000}"/>
    <cellStyle name="40% - Énfasis3 3 3" xfId="1090" xr:uid="{00000000-0005-0000-0000-0000CD000000}"/>
    <cellStyle name="40% - Énfasis3 4" xfId="1025" xr:uid="{00000000-0005-0000-0000-0000CE000000}"/>
    <cellStyle name="40% - Énfasis3 4 2" xfId="1343" xr:uid="{00000000-0005-0000-0000-0000CF000000}"/>
    <cellStyle name="40% - Énfasis3 4 3" xfId="1106" xr:uid="{00000000-0005-0000-0000-0000D0000000}"/>
    <cellStyle name="40% - Énfasis3 5" xfId="1041" xr:uid="{00000000-0005-0000-0000-0000D1000000}"/>
    <cellStyle name="40% - Énfasis3 5 2" xfId="1359" xr:uid="{00000000-0005-0000-0000-0000D2000000}"/>
    <cellStyle name="40% - Énfasis3 5 3" xfId="1123" xr:uid="{00000000-0005-0000-0000-0000D3000000}"/>
    <cellStyle name="40% - Énfasis3 6" xfId="1140" xr:uid="{00000000-0005-0000-0000-0000D4000000}"/>
    <cellStyle name="40% - Énfasis3 7" xfId="1153" xr:uid="{00000000-0005-0000-0000-0000D5000000}"/>
    <cellStyle name="40% - Énfasis3 8" xfId="1167" xr:uid="{00000000-0005-0000-0000-0000D6000000}"/>
    <cellStyle name="40% - Énfasis3 9" xfId="1180" xr:uid="{00000000-0005-0000-0000-0000D7000000}"/>
    <cellStyle name="40% - Énfasis4" xfId="477" builtinId="43" customBuiltin="1"/>
    <cellStyle name="40% - Énfasis4 10" xfId="1195" xr:uid="{00000000-0005-0000-0000-0000D9000000}"/>
    <cellStyle name="40% - Énfasis4 11" xfId="1209" xr:uid="{00000000-0005-0000-0000-0000DA000000}"/>
    <cellStyle name="40% - Énfasis4 12" xfId="1223" xr:uid="{00000000-0005-0000-0000-0000DB000000}"/>
    <cellStyle name="40% - Énfasis4 13" xfId="1238" xr:uid="{00000000-0005-0000-0000-0000DC000000}"/>
    <cellStyle name="40% - Énfasis4 14" xfId="1253" xr:uid="{00000000-0005-0000-0000-0000DD000000}"/>
    <cellStyle name="40% - Énfasis4 15" xfId="1298" xr:uid="{00000000-0005-0000-0000-0000DE000000}"/>
    <cellStyle name="40% - Énfasis4 16" xfId="1056" xr:uid="{00000000-0005-0000-0000-0000DF000000}"/>
    <cellStyle name="40% - Énfasis4 17" xfId="1947" xr:uid="{969D5299-129D-4D3D-9694-B2C2B2BAEEFA}"/>
    <cellStyle name="40% - Énfasis4 2" xfId="648" xr:uid="{00000000-0005-0000-0000-00007D020000}"/>
    <cellStyle name="40% - Énfasis4 2 2" xfId="1313" xr:uid="{00000000-0005-0000-0000-0000E1000000}"/>
    <cellStyle name="40% - Énfasis4 2 3" xfId="1075" xr:uid="{00000000-0005-0000-0000-0000E2000000}"/>
    <cellStyle name="40% - Énfasis4 2 4" xfId="995" xr:uid="{00000000-0005-0000-0000-0000E0000000}"/>
    <cellStyle name="40% - Énfasis4 3" xfId="1012" xr:uid="{00000000-0005-0000-0000-0000E3000000}"/>
    <cellStyle name="40% - Énfasis4 3 2" xfId="1329" xr:uid="{00000000-0005-0000-0000-0000E4000000}"/>
    <cellStyle name="40% - Énfasis4 3 3" xfId="1092" xr:uid="{00000000-0005-0000-0000-0000E5000000}"/>
    <cellStyle name="40% - Énfasis4 4" xfId="1027" xr:uid="{00000000-0005-0000-0000-0000E6000000}"/>
    <cellStyle name="40% - Énfasis4 4 2" xfId="1345" xr:uid="{00000000-0005-0000-0000-0000E7000000}"/>
    <cellStyle name="40% - Énfasis4 4 3" xfId="1108" xr:uid="{00000000-0005-0000-0000-0000E8000000}"/>
    <cellStyle name="40% - Énfasis4 5" xfId="1043" xr:uid="{00000000-0005-0000-0000-0000E9000000}"/>
    <cellStyle name="40% - Énfasis4 5 2" xfId="1361" xr:uid="{00000000-0005-0000-0000-0000EA000000}"/>
    <cellStyle name="40% - Énfasis4 5 3" xfId="1125" xr:uid="{00000000-0005-0000-0000-0000EB000000}"/>
    <cellStyle name="40% - Énfasis4 6" xfId="1142" xr:uid="{00000000-0005-0000-0000-0000EC000000}"/>
    <cellStyle name="40% - Énfasis4 7" xfId="1155" xr:uid="{00000000-0005-0000-0000-0000ED000000}"/>
    <cellStyle name="40% - Énfasis4 8" xfId="1169" xr:uid="{00000000-0005-0000-0000-0000EE000000}"/>
    <cellStyle name="40% - Énfasis4 9" xfId="1182" xr:uid="{00000000-0005-0000-0000-0000EF000000}"/>
    <cellStyle name="40% - Énfasis5" xfId="480" builtinId="47" customBuiltin="1"/>
    <cellStyle name="40% - Énfasis5 10" xfId="1197" xr:uid="{00000000-0005-0000-0000-0000F1000000}"/>
    <cellStyle name="40% - Énfasis5 11" xfId="1211" xr:uid="{00000000-0005-0000-0000-0000F2000000}"/>
    <cellStyle name="40% - Énfasis5 12" xfId="1225" xr:uid="{00000000-0005-0000-0000-0000F3000000}"/>
    <cellStyle name="40% - Énfasis5 13" xfId="1240" xr:uid="{00000000-0005-0000-0000-0000F4000000}"/>
    <cellStyle name="40% - Énfasis5 14" xfId="1255" xr:uid="{00000000-0005-0000-0000-0000F5000000}"/>
    <cellStyle name="40% - Énfasis5 15" xfId="1299" xr:uid="{00000000-0005-0000-0000-0000F6000000}"/>
    <cellStyle name="40% - Énfasis5 16" xfId="1058" xr:uid="{00000000-0005-0000-0000-0000F7000000}"/>
    <cellStyle name="40% - Énfasis5 17" xfId="1950" xr:uid="{23F600BA-282F-46C5-AF50-7274BBDE9D18}"/>
    <cellStyle name="40% - Énfasis5 2" xfId="652" xr:uid="{00000000-0005-0000-0000-00007E020000}"/>
    <cellStyle name="40% - Énfasis5 2 2" xfId="1315" xr:uid="{00000000-0005-0000-0000-0000F9000000}"/>
    <cellStyle name="40% - Énfasis5 2 3" xfId="1077" xr:uid="{00000000-0005-0000-0000-0000FA000000}"/>
    <cellStyle name="40% - Énfasis5 2 4" xfId="997" xr:uid="{00000000-0005-0000-0000-0000F8000000}"/>
    <cellStyle name="40% - Énfasis5 3" xfId="1014" xr:uid="{00000000-0005-0000-0000-0000FB000000}"/>
    <cellStyle name="40% - Énfasis5 3 2" xfId="1331" xr:uid="{00000000-0005-0000-0000-0000FC000000}"/>
    <cellStyle name="40% - Énfasis5 3 3" xfId="1094" xr:uid="{00000000-0005-0000-0000-0000FD000000}"/>
    <cellStyle name="40% - Énfasis5 4" xfId="1029" xr:uid="{00000000-0005-0000-0000-0000FE000000}"/>
    <cellStyle name="40% - Énfasis5 4 2" xfId="1347" xr:uid="{00000000-0005-0000-0000-0000FF000000}"/>
    <cellStyle name="40% - Énfasis5 4 3" xfId="1110" xr:uid="{00000000-0005-0000-0000-000000010000}"/>
    <cellStyle name="40% - Énfasis5 5" xfId="1045" xr:uid="{00000000-0005-0000-0000-000001010000}"/>
    <cellStyle name="40% - Énfasis5 5 2" xfId="1363" xr:uid="{00000000-0005-0000-0000-000002010000}"/>
    <cellStyle name="40% - Énfasis5 5 3" xfId="1127" xr:uid="{00000000-0005-0000-0000-000003010000}"/>
    <cellStyle name="40% - Énfasis5 6" xfId="1144" xr:uid="{00000000-0005-0000-0000-000004010000}"/>
    <cellStyle name="40% - Énfasis5 7" xfId="1157" xr:uid="{00000000-0005-0000-0000-000005010000}"/>
    <cellStyle name="40% - Énfasis5 8" xfId="1171" xr:uid="{00000000-0005-0000-0000-000006010000}"/>
    <cellStyle name="40% - Énfasis5 9" xfId="1184" xr:uid="{00000000-0005-0000-0000-000007010000}"/>
    <cellStyle name="40% - Énfasis6" xfId="483" builtinId="51" customBuiltin="1"/>
    <cellStyle name="40% - Énfasis6 10" xfId="1199" xr:uid="{00000000-0005-0000-0000-000009010000}"/>
    <cellStyle name="40% - Énfasis6 11" xfId="1213" xr:uid="{00000000-0005-0000-0000-00000A010000}"/>
    <cellStyle name="40% - Énfasis6 12" xfId="1227" xr:uid="{00000000-0005-0000-0000-00000B010000}"/>
    <cellStyle name="40% - Énfasis6 13" xfId="1242" xr:uid="{00000000-0005-0000-0000-00000C010000}"/>
    <cellStyle name="40% - Énfasis6 14" xfId="1257" xr:uid="{00000000-0005-0000-0000-00000D010000}"/>
    <cellStyle name="40% - Énfasis6 15" xfId="1300" xr:uid="{00000000-0005-0000-0000-00000E010000}"/>
    <cellStyle name="40% - Énfasis6 16" xfId="1060" xr:uid="{00000000-0005-0000-0000-00000F010000}"/>
    <cellStyle name="40% - Énfasis6 17" xfId="1953" xr:uid="{EBCD0F96-DD02-4B1D-8B09-A5AE136E0499}"/>
    <cellStyle name="40% - Énfasis6 2" xfId="656" xr:uid="{00000000-0005-0000-0000-00007F020000}"/>
    <cellStyle name="40% - Énfasis6 2 2" xfId="1317" xr:uid="{00000000-0005-0000-0000-000011010000}"/>
    <cellStyle name="40% - Énfasis6 2 3" xfId="1079" xr:uid="{00000000-0005-0000-0000-000012010000}"/>
    <cellStyle name="40% - Énfasis6 2 4" xfId="999" xr:uid="{00000000-0005-0000-0000-000010010000}"/>
    <cellStyle name="40% - Énfasis6 3" xfId="1016" xr:uid="{00000000-0005-0000-0000-000013010000}"/>
    <cellStyle name="40% - Énfasis6 3 2" xfId="1333" xr:uid="{00000000-0005-0000-0000-000014010000}"/>
    <cellStyle name="40% - Énfasis6 3 3" xfId="1096" xr:uid="{00000000-0005-0000-0000-000015010000}"/>
    <cellStyle name="40% - Énfasis6 4" xfId="1031" xr:uid="{00000000-0005-0000-0000-000016010000}"/>
    <cellStyle name="40% - Énfasis6 4 2" xfId="1349" xr:uid="{00000000-0005-0000-0000-000017010000}"/>
    <cellStyle name="40% - Énfasis6 4 3" xfId="1112" xr:uid="{00000000-0005-0000-0000-000018010000}"/>
    <cellStyle name="40% - Énfasis6 5" xfId="1047" xr:uid="{00000000-0005-0000-0000-000019010000}"/>
    <cellStyle name="40% - Énfasis6 5 2" xfId="1365" xr:uid="{00000000-0005-0000-0000-00001A010000}"/>
    <cellStyle name="40% - Énfasis6 5 3" xfId="1129" xr:uid="{00000000-0005-0000-0000-00001B010000}"/>
    <cellStyle name="40% - Énfasis6 6" xfId="1146" xr:uid="{00000000-0005-0000-0000-00001C010000}"/>
    <cellStyle name="40% - Énfasis6 7" xfId="1159" xr:uid="{00000000-0005-0000-0000-00001D010000}"/>
    <cellStyle name="40% - Énfasis6 8" xfId="1173" xr:uid="{00000000-0005-0000-0000-00001E010000}"/>
    <cellStyle name="40% - Énfasis6 9" xfId="1186" xr:uid="{00000000-0005-0000-0000-00001F010000}"/>
    <cellStyle name="60% - Accent1" xfId="825" xr:uid="{00000000-0005-0000-0000-00000C000000}"/>
    <cellStyle name="60% - Accent2" xfId="826" xr:uid="{00000000-0005-0000-0000-00000D000000}"/>
    <cellStyle name="60% - Accent3" xfId="827" xr:uid="{00000000-0005-0000-0000-00000E000000}"/>
    <cellStyle name="60% - Accent4" xfId="828" xr:uid="{00000000-0005-0000-0000-00000F000000}"/>
    <cellStyle name="60% - Accent5" xfId="829" xr:uid="{00000000-0005-0000-0000-000010000000}"/>
    <cellStyle name="60% - Accent6" xfId="830" xr:uid="{00000000-0005-0000-0000-000011000000}"/>
    <cellStyle name="60% - Énfasis1 2" xfId="637" xr:uid="{00000000-0005-0000-0000-000080020000}"/>
    <cellStyle name="60% - Énfasis1 3" xfId="751" xr:uid="{00000000-0005-0000-0000-000005030000}"/>
    <cellStyle name="60% - Énfasis2 2" xfId="641" xr:uid="{00000000-0005-0000-0000-000081020000}"/>
    <cellStyle name="60% - Énfasis2 3" xfId="742" xr:uid="{00000000-0005-0000-0000-000006030000}"/>
    <cellStyle name="60% - Énfasis3 2" xfId="645" xr:uid="{00000000-0005-0000-0000-000082020000}"/>
    <cellStyle name="60% - Énfasis3 3" xfId="739" xr:uid="{00000000-0005-0000-0000-000007030000}"/>
    <cellStyle name="60% - Énfasis4 2" xfId="649" xr:uid="{00000000-0005-0000-0000-000083020000}"/>
    <cellStyle name="60% - Énfasis4 3" xfId="738" xr:uid="{00000000-0005-0000-0000-000008030000}"/>
    <cellStyle name="60% - Énfasis5 2" xfId="653" xr:uid="{00000000-0005-0000-0000-000084020000}"/>
    <cellStyle name="60% - Énfasis5 3" xfId="737" xr:uid="{00000000-0005-0000-0000-000009030000}"/>
    <cellStyle name="60% - Énfasis6 2" xfId="657" xr:uid="{00000000-0005-0000-0000-000085020000}"/>
    <cellStyle name="60% - Énfasis6 3" xfId="733" xr:uid="{00000000-0005-0000-0000-00000A030000}"/>
    <cellStyle name="Accent1" xfId="831" xr:uid="{00000000-0005-0000-0000-000012000000}"/>
    <cellStyle name="Accent2" xfId="832" xr:uid="{00000000-0005-0000-0000-000013000000}"/>
    <cellStyle name="Accent3" xfId="833" xr:uid="{00000000-0005-0000-0000-000014000000}"/>
    <cellStyle name="Accent4" xfId="834" xr:uid="{00000000-0005-0000-0000-000015000000}"/>
    <cellStyle name="Accent5" xfId="835" xr:uid="{00000000-0005-0000-0000-000016000000}"/>
    <cellStyle name="Accent6" xfId="836" xr:uid="{00000000-0005-0000-0000-000017000000}"/>
    <cellStyle name="Bad" xfId="837" xr:uid="{00000000-0005-0000-0000-000018000000}"/>
    <cellStyle name="Buena" xfId="852" xr:uid="{00000000-0005-0000-0000-000019000000}"/>
    <cellStyle name="Buena 2" xfId="838" xr:uid="{00000000-0005-0000-0000-00001A000000}"/>
    <cellStyle name="Bueno" xfId="455" builtinId="26" customBuiltin="1"/>
    <cellStyle name="Bueno 2" xfId="488" xr:uid="{00000000-0005-0000-0000-000086020000}"/>
    <cellStyle name="Bueno 3" xfId="1929" xr:uid="{E77445CD-A921-4D79-A810-31C96F6FE731}"/>
    <cellStyle name="Calculation" xfId="839" xr:uid="{00000000-0005-0000-0000-00001B000000}"/>
    <cellStyle name="Calculation 2" xfId="2119" xr:uid="{FE7D0D69-B383-4A7F-B7B2-F80655E0E0D9}"/>
    <cellStyle name="Calculation 3" xfId="2078" xr:uid="{CD337CA2-82A2-436B-B665-DC425A72ADB3}"/>
    <cellStyle name="Cálculo" xfId="459" builtinId="22" customBuiltin="1"/>
    <cellStyle name="Cálculo 2" xfId="627" xr:uid="{00000000-0005-0000-0000-000087020000}"/>
    <cellStyle name="Celda de comprobación" xfId="461" builtinId="23" customBuiltin="1"/>
    <cellStyle name="Celda de comprobación 2" xfId="629" xr:uid="{00000000-0005-0000-0000-000088020000}"/>
    <cellStyle name="Celda de comprobación 2 2" xfId="840" xr:uid="{00000000-0005-0000-0000-00001D000000}"/>
    <cellStyle name="Celda de comprobación 3" xfId="842" xr:uid="{00000000-0005-0000-0000-00001C000000}"/>
    <cellStyle name="Celda vinculada" xfId="460" builtinId="24" customBuiltin="1"/>
    <cellStyle name="Celda vinculada 2" xfId="628" xr:uid="{00000000-0005-0000-0000-000089020000}"/>
    <cellStyle name="Celda vinculada 2 2" xfId="841" xr:uid="{00000000-0005-0000-0000-00001F000000}"/>
    <cellStyle name="Celda vinculada 3" xfId="862" xr:uid="{00000000-0005-0000-0000-00001E000000}"/>
    <cellStyle name="Celda vinculada 4" xfId="1931" xr:uid="{845DE7FF-0080-433A-9A5A-B2D1F3B001C9}"/>
    <cellStyle name="Check Cell 2" xfId="843" xr:uid="{00000000-0005-0000-0000-000020000000}"/>
    <cellStyle name="Comma" xfId="3654" xr:uid="{43D8EE83-1A5E-4F7C-9477-974FBE72C205}"/>
    <cellStyle name="Comma [0]" xfId="162" xr:uid="{00000000-0005-0000-0000-000000000000}"/>
    <cellStyle name="Comma [0] 2" xfId="623" xr:uid="{00000000-0005-0000-0000-000000000000}"/>
    <cellStyle name="Comma [0] 2 2" xfId="1370" xr:uid="{00000000-0005-0000-0000-00002A010000}"/>
    <cellStyle name="Comma [0] 2 3" xfId="1993" xr:uid="{BA6F5A70-4358-4072-A7D9-F7B429B087C2}"/>
    <cellStyle name="Comma 10" xfId="844" xr:uid="{00000000-0005-0000-0000-000021000000}"/>
    <cellStyle name="Comma 10 2" xfId="845" xr:uid="{00000000-0005-0000-0000-000022000000}"/>
    <cellStyle name="Comma 10 2 2" xfId="911" xr:uid="{83FBFD5F-F68F-4974-9449-DF5E555F198F}"/>
    <cellStyle name="Comma 10 2 2 2" xfId="947" xr:uid="{22A8379C-7002-4EF4-A949-EDA0DA723FC2}"/>
    <cellStyle name="Comma 10 2 2 3" xfId="958" xr:uid="{BF873D63-05D9-4002-B09F-29B30236F2AB}"/>
    <cellStyle name="Comma 10 2 3" xfId="2080" xr:uid="{E0E47937-E960-4C8B-8747-9A49F774510B}"/>
    <cellStyle name="Comma 10 3" xfId="910" xr:uid="{EAD1F3B0-9971-4B2D-AC40-ECD4CE2B8EF7}"/>
    <cellStyle name="Comma 10 3 2" xfId="946" xr:uid="{174C0763-9240-4BB9-B9DA-6F0407658878}"/>
    <cellStyle name="Comma 10 3 3" xfId="957" xr:uid="{C77B5C0F-2957-4996-B0A0-68F48A912997}"/>
    <cellStyle name="Comma 10 4" xfId="2079" xr:uid="{461445D2-019F-4785-966D-BB658D22EFEA}"/>
    <cellStyle name="Comma 13" xfId="667" xr:uid="{00000000-0005-0000-0000-000016000000}"/>
    <cellStyle name="Comma 13 2" xfId="686" xr:uid="{00000000-0005-0000-0000-000017000000}"/>
    <cellStyle name="Comma 13 2 2" xfId="2014" xr:uid="{214DED2F-ADD8-4CE9-8489-6A7B0AC0F5D8}"/>
    <cellStyle name="Comma 13 3" xfId="2000" xr:uid="{1F50FF15-26FC-4967-BDD4-41A7F40E7966}"/>
    <cellStyle name="Comma 2" xfId="100" xr:uid="{00000000-0005-0000-0000-000072000000}"/>
    <cellStyle name="Comma 2 2" xfId="673" xr:uid="{00000000-0005-0000-0000-000019000000}"/>
    <cellStyle name="Comma 2 2 2" xfId="691" xr:uid="{00000000-0005-0000-0000-00001A000000}"/>
    <cellStyle name="Comma 2 2 2 2" xfId="913" xr:uid="{0B7D00F4-749C-46BB-B601-1D18C0775FAF}"/>
    <cellStyle name="Comma 2 2 2 2 2" xfId="1558" xr:uid="{D56A27F9-AD9D-4A61-8CD9-EC20A052464B}"/>
    <cellStyle name="Comma 2 2 2 2 3" xfId="1516" xr:uid="{162B60A5-87B8-4A9F-AB51-984E48060346}"/>
    <cellStyle name="Comma 2 2 2 3" xfId="1524" xr:uid="{C3EE9A8E-E616-4A3C-99F1-6C936CAE7C6A}"/>
    <cellStyle name="Comma 2 2 2 4" xfId="1482" xr:uid="{19C1F235-22D2-4726-B118-423368D6BBF4}"/>
    <cellStyle name="Comma 2 2 2 5" xfId="2018" xr:uid="{5D5385A8-C53A-49F6-9D55-DFCA90B0DEEA}"/>
    <cellStyle name="Comma 2 2 3" xfId="847" xr:uid="{00000000-0005-0000-0000-000024000000}"/>
    <cellStyle name="Comma 2 2 3 2" xfId="1554" xr:uid="{3C4093D2-2C83-4BAC-8AEC-E1607B7B2D43}"/>
    <cellStyle name="Comma 2 2 3 3" xfId="1512" xr:uid="{38DAC0D3-7601-4E6A-B677-C44BA71ED018}"/>
    <cellStyle name="Comma 2 2 4" xfId="1520" xr:uid="{B51AB7F7-AC6D-4179-A85B-450FD85461B6}"/>
    <cellStyle name="Comma 2 2 5" xfId="1562" xr:uid="{9E6E3DD2-FC21-42ED-B12D-F89CFD2ABCA7}"/>
    <cellStyle name="Comma 2 2 6" xfId="1478" xr:uid="{01A49022-E2D5-45CB-B97A-B3C55B3D9668}"/>
    <cellStyle name="Comma 2 2 7" xfId="2005" xr:uid="{7BFD4807-BB8F-4459-A0CA-457FE058DA3D}"/>
    <cellStyle name="Comma 2 2 8" xfId="3510" xr:uid="{B57CD733-AA58-437E-BBE9-72CD9FA63E2C}"/>
    <cellStyle name="Comma 2 3" xfId="688" xr:uid="{00000000-0005-0000-0000-00001B000000}"/>
    <cellStyle name="Comma 2 3 2" xfId="912" xr:uid="{9193B358-507D-4E37-86BF-402777C71518}"/>
    <cellStyle name="Comma 2 3 3" xfId="2016" xr:uid="{A9B726E5-0E06-4EDE-89B9-1A365181DC7B}"/>
    <cellStyle name="Comma 2 3 4" xfId="3511" xr:uid="{E8004E05-1757-4875-B6B5-FF948B392E1F}"/>
    <cellStyle name="Comma 2 4" xfId="670" xr:uid="{00000000-0005-0000-0000-00001C000000}"/>
    <cellStyle name="Comma 2 4 2" xfId="689" xr:uid="{00000000-0005-0000-0000-00001D000000}"/>
    <cellStyle name="Comma 2 4 2 2" xfId="2017" xr:uid="{B363BC18-606E-4AC5-B0AC-A2986E6DF75C}"/>
    <cellStyle name="Comma 2 4 3" xfId="2003" xr:uid="{C57B0AA6-6E21-4052-8405-536F381D275C}"/>
    <cellStyle name="Comma 2 5" xfId="772" xr:uid="{EFFBF99B-D33C-4056-B41D-BA4CCE3BD137}"/>
    <cellStyle name="Comma 2 5 2" xfId="2059" xr:uid="{ED5614BE-174E-4BB8-895B-5231402A7D34}"/>
    <cellStyle name="Comma 2 6" xfId="669" xr:uid="{00000000-0005-0000-0000-000018000000}"/>
    <cellStyle name="Comma 2 6 2" xfId="2002" xr:uid="{043B1A9B-28ED-440A-AF0B-DBCC10CE36B8}"/>
    <cellStyle name="Comma 2 7" xfId="846" xr:uid="{00000000-0005-0000-0000-000023000000}"/>
    <cellStyle name="Comma 2 8" xfId="3509" xr:uid="{0D157871-C952-4ED9-9239-59ED591642AE}"/>
    <cellStyle name="Comma 3" xfId="163" xr:uid="{00000000-0005-0000-0000-000001000000}"/>
    <cellStyle name="Comma 3 2" xfId="267" xr:uid="{00000000-0005-0000-0000-000037010000}"/>
    <cellStyle name="Comma 3 3" xfId="4060" xr:uid="{02D4A93A-22E5-4CAE-B3C3-547942A2DBCC}"/>
    <cellStyle name="Comma 4" xfId="666" xr:uid="{00000000-0005-0000-0000-00001E000000}"/>
    <cellStyle name="Comma 4 2" xfId="563" xr:uid="{00000000-0005-0000-0000-000001000000}"/>
    <cellStyle name="Comma 4 2 2" xfId="767" xr:uid="{EFC10F40-34EF-4918-B20A-ECFAC74F8D27}"/>
    <cellStyle name="Comma 4 2 2 2" xfId="2054" xr:uid="{E74E8E18-042A-42DE-9F77-01C29D7D114F}"/>
    <cellStyle name="Comma 4 2 2 2 2" xfId="3760" xr:uid="{C91F044E-04D3-44A5-ABDD-454B13FF6B62}"/>
    <cellStyle name="Comma 4 2 2 2 3" xfId="3902" xr:uid="{9F908A87-8C72-461C-8775-7AE81E0148FB}"/>
    <cellStyle name="Comma 4 2 2 2 4" xfId="3624" xr:uid="{9591DDB8-478A-4288-A36F-BEE0C9FD4E2B}"/>
    <cellStyle name="Comma 4 2 2 3" xfId="2147" xr:uid="{9B88ABE0-23B5-420B-92D1-E0E4BBBE4909}"/>
    <cellStyle name="Comma 4 2 2 3 2" xfId="3723" xr:uid="{5E5486A1-061F-4AA7-A5AE-E42DA5A6969D}"/>
    <cellStyle name="Comma 4 2 2 4" xfId="3499" xr:uid="{905CAB55-238D-4BCF-AD52-A977B16F5C9B}"/>
    <cellStyle name="Comma 4 2 2 5" xfId="3932" xr:uid="{A0AD7908-E631-4269-87EF-FD22EF1A553A}"/>
    <cellStyle name="Comma 4 2 2 6" xfId="3453" xr:uid="{558DF169-6C85-49E6-B7B7-6EDB4C19A21E}"/>
    <cellStyle name="Comma 4 2 3" xfId="745" xr:uid="{402D9B6D-EEE6-47CF-B885-0BE42E1F41BE}"/>
    <cellStyle name="Comma 4 2 3 2" xfId="2039" xr:uid="{57B848A5-680A-4E98-ACFF-E375C728783D}"/>
    <cellStyle name="Comma 4 2 3 2 2" xfId="3742" xr:uid="{E6D27100-ACF3-494F-8D81-4DEC513DED58}"/>
    <cellStyle name="Comma 4 2 3 3" xfId="4038" xr:uid="{1E61DFD2-0F94-42CC-82CD-2CC674C6B082}"/>
    <cellStyle name="Comma 4 2 3 4" xfId="3606" xr:uid="{D4717600-195E-4B39-814F-92E7BA8900B9}"/>
    <cellStyle name="Comma 4 2 4" xfId="685" xr:uid="{00000000-0005-0000-0000-00001F000000}"/>
    <cellStyle name="Comma 4 2 4 2" xfId="2013" xr:uid="{AA76D9FE-56DE-4487-AE0B-76AF25DCEAF7}"/>
    <cellStyle name="Comma 4 2 4 2 2" xfId="3783" xr:uid="{861E3923-2740-4EBD-A57F-919C79E1FB43}"/>
    <cellStyle name="Comma 4 2 4 3" xfId="3663" xr:uid="{980CF253-E1BE-4753-9208-7A2B32210A20}"/>
    <cellStyle name="Comma 4 2 5" xfId="750" xr:uid="{00000000-0005-0000-0000-000000000000}"/>
    <cellStyle name="Comma 4 2 5 2" xfId="2043" xr:uid="{B13C2EA7-76CD-44A5-9182-F5AC6C2AB169}"/>
    <cellStyle name="Comma 4 2 5 2 2" xfId="3813" xr:uid="{7FEDFDFC-0C6F-40F6-B924-74363046F342}"/>
    <cellStyle name="Comma 4 2 5 3" xfId="3698" xr:uid="{A9724CFF-977C-4D56-93D6-D532A09A80A2}"/>
    <cellStyle name="Comma 4 2 6" xfId="1963" xr:uid="{1714D824-2C29-4233-8EB8-FF6A41734CB0}"/>
    <cellStyle name="Comma 4 2 6 2" xfId="3415" xr:uid="{BEF4A5BD-15AF-408D-AF84-DE1B47E343E4}"/>
    <cellStyle name="Comma 4 2 7" xfId="2277" xr:uid="{284D5550-9B6A-4184-A070-59158BDC336D}"/>
    <cellStyle name="Comma 4 3" xfId="1999" xr:uid="{BF2B4DB4-519C-4216-93BD-5A3A5917B195}"/>
    <cellStyle name="Comma_Comparativo 2004" xfId="101" xr:uid="{00000000-0005-0000-0000-000073000000}"/>
    <cellStyle name="Currency_HOJA DE TRABAJO" xfId="727" xr:uid="{98DED3AA-6D16-483C-863F-063FFDE2D24C}"/>
    <cellStyle name="Encabezado 1" xfId="451" builtinId="16" customBuiltin="1"/>
    <cellStyle name="Encabezado 1 2" xfId="580" xr:uid="{00000000-0005-0000-0000-000098020000}"/>
    <cellStyle name="Encabezado 1 3" xfId="1925" xr:uid="{60287888-7431-4CEF-906F-AD2B0EB7EAE5}"/>
    <cellStyle name="Encabezado 4" xfId="454" builtinId="19" customBuiltin="1"/>
    <cellStyle name="Encabezado 4 2" xfId="585" xr:uid="{00000000-0005-0000-0000-000099020000}"/>
    <cellStyle name="Encabezado 4 2 2" xfId="848" xr:uid="{00000000-0005-0000-0000-000027000000}"/>
    <cellStyle name="Encabezado 4 3" xfId="858" xr:uid="{00000000-0005-0000-0000-000026000000}"/>
    <cellStyle name="Encabezado 4 4" xfId="1928" xr:uid="{50334677-016F-49F9-9025-F2826EE6168D}"/>
    <cellStyle name="Énfasis1" xfId="466" builtinId="29" customBuiltin="1"/>
    <cellStyle name="Énfasis1 2" xfId="634" xr:uid="{00000000-0005-0000-0000-00009A020000}"/>
    <cellStyle name="Énfasis1 3" xfId="1936" xr:uid="{D2585F68-B19E-485F-8B17-B44A7CE957A7}"/>
    <cellStyle name="Énfasis2" xfId="469" builtinId="33" customBuiltin="1"/>
    <cellStyle name="Énfasis2 2" xfId="638" xr:uid="{00000000-0005-0000-0000-00009B020000}"/>
    <cellStyle name="Énfasis2 3" xfId="1939" xr:uid="{BB616F91-E3B8-424B-82DD-DA5A9BFCEB42}"/>
    <cellStyle name="Énfasis3" xfId="472" builtinId="37" customBuiltin="1"/>
    <cellStyle name="Énfasis3 2" xfId="642" xr:uid="{00000000-0005-0000-0000-00009C020000}"/>
    <cellStyle name="Énfasis3 3" xfId="1942" xr:uid="{3264B611-9669-4FF7-839C-DC074793B900}"/>
    <cellStyle name="Énfasis4" xfId="475" builtinId="41" customBuiltin="1"/>
    <cellStyle name="Énfasis4 2" xfId="646" xr:uid="{00000000-0005-0000-0000-00009D020000}"/>
    <cellStyle name="Énfasis4 3" xfId="1945" xr:uid="{B2C5CEC5-A772-4F88-8788-99B73EA16FA0}"/>
    <cellStyle name="Énfasis5" xfId="478" builtinId="45" customBuiltin="1"/>
    <cellStyle name="Énfasis5 2" xfId="650" xr:uid="{00000000-0005-0000-0000-00009E020000}"/>
    <cellStyle name="Énfasis5 3" xfId="1948" xr:uid="{7DC40263-D955-4D9C-AA17-446767517FD8}"/>
    <cellStyle name="Énfasis6" xfId="481" builtinId="49" customBuiltin="1"/>
    <cellStyle name="Énfasis6 2" xfId="654" xr:uid="{00000000-0005-0000-0000-00009F020000}"/>
    <cellStyle name="Énfasis6 3" xfId="1951" xr:uid="{1AE87BEB-1838-4B81-B8F3-0A4BA18CD98B}"/>
    <cellStyle name="Entrada" xfId="457" builtinId="20" customBuiltin="1"/>
    <cellStyle name="Entrada 2" xfId="625" xr:uid="{00000000-0005-0000-0000-0000A0020000}"/>
    <cellStyle name="Entrada 2 2" xfId="849" xr:uid="{00000000-0005-0000-0000-000029000000}"/>
    <cellStyle name="Entrada 2 2 2" xfId="2120" xr:uid="{39242042-18AE-470C-A395-5971DAC0B10F}"/>
    <cellStyle name="Entrada 2 2 3" xfId="2081" xr:uid="{6A22592B-45E7-4A0D-AAF6-B0B05B25D276}"/>
    <cellStyle name="Entrada 3" xfId="860" xr:uid="{00000000-0005-0000-0000-000028000000}"/>
    <cellStyle name="Entrada 3 2" xfId="2121" xr:uid="{71B89614-66FA-4A3B-BF80-003998C43829}"/>
    <cellStyle name="Entrada 3 3" xfId="2082" xr:uid="{70EF9D58-3B98-4CD2-97DC-7A8B9E186201}"/>
    <cellStyle name="Euro" xfId="850" xr:uid="{00000000-0005-0000-0000-00002A000000}"/>
    <cellStyle name="Euro 2" xfId="914" xr:uid="{F180E580-A6D7-45F6-A96E-D51C5EB5532C}"/>
    <cellStyle name="Euro 3" xfId="1371" xr:uid="{00000000-0005-0000-0000-000034010000}"/>
    <cellStyle name="Excel Built-in Comma" xfId="19" xr:uid="{00000000-0005-0000-0000-000000000000}"/>
    <cellStyle name="Excel Built-in Comma [0]" xfId="165" xr:uid="{00000000-0005-0000-0000-000003000000}"/>
    <cellStyle name="Excel Built-in Comma 2" xfId="164" xr:uid="{00000000-0005-0000-0000-000002000000}"/>
    <cellStyle name="Excel Built-in Normal" xfId="18" xr:uid="{00000000-0005-0000-0000-000001000000}"/>
    <cellStyle name="Excel Built-in Normal 2" xfId="268" xr:uid="{00000000-0005-0000-0000-000038010000}"/>
    <cellStyle name="Excel Built-in Normal 3" xfId="1263" xr:uid="{00000000-0005-0000-0000-000035010000}"/>
    <cellStyle name="Excel Built-in Normal 3 2" xfId="3568" xr:uid="{BEEA4ECD-BFCE-45A7-8E22-4161C3CA4290}"/>
    <cellStyle name="Excel_BuiltIn_Comma 1" xfId="166" xr:uid="{00000000-0005-0000-0000-000004000000}"/>
    <cellStyle name="Explanatory Text" xfId="851" xr:uid="{00000000-0005-0000-0000-00002B000000}"/>
    <cellStyle name="Good 2" xfId="853" xr:uid="{00000000-0005-0000-0000-00002C000000}"/>
    <cellStyle name="Heading" xfId="167" xr:uid="{00000000-0005-0000-0000-000006000000}"/>
    <cellStyle name="Heading 1" xfId="168" xr:uid="{00000000-0005-0000-0000-000007000000}"/>
    <cellStyle name="Heading 1 2" xfId="855" xr:uid="{00000000-0005-0000-0000-00002E000000}"/>
    <cellStyle name="Heading 2" xfId="856" xr:uid="{00000000-0005-0000-0000-00002F000000}"/>
    <cellStyle name="Heading 3" xfId="857" xr:uid="{00000000-0005-0000-0000-000030000000}"/>
    <cellStyle name="Heading 4" xfId="854" xr:uid="{00000000-0005-0000-0000-00002D000000}"/>
    <cellStyle name="Heading 4 2" xfId="859" xr:uid="{00000000-0005-0000-0000-000031000000}"/>
    <cellStyle name="Heading1" xfId="169" xr:uid="{00000000-0005-0000-0000-000008000000}"/>
    <cellStyle name="Heading1 1" xfId="170" xr:uid="{00000000-0005-0000-0000-000009000000}"/>
    <cellStyle name="Heading1 2" xfId="171" xr:uid="{00000000-0005-0000-0000-00000A000000}"/>
    <cellStyle name="Hipervínculo" xfId="75" builtinId="8"/>
    <cellStyle name="Hipervínculo 2" xfId="22" xr:uid="{00000000-0005-0000-0000-000002000000}"/>
    <cellStyle name="Hipervínculo 2 2" xfId="621" xr:uid="{00000000-0005-0000-0000-000004000000}"/>
    <cellStyle name="Hipervínculo 2 3" xfId="698" xr:uid="{931D4E34-55D6-4E77-963D-AB33F18BC16B}"/>
    <cellStyle name="Hipervínculo 3" xfId="269" xr:uid="{00000000-0005-0000-0000-000039010000}"/>
    <cellStyle name="Hipervínculo 4" xfId="716" xr:uid="{00000000-0005-0000-0000-0000A1020000}"/>
    <cellStyle name="Hipervínculo 5" xfId="1468" xr:uid="{00000000-0005-0000-0000-0000C7050000}"/>
    <cellStyle name="Hyperlink 2" xfId="270" xr:uid="{00000000-0005-0000-0000-00003A010000}"/>
    <cellStyle name="Incorrecto" xfId="456" builtinId="27" customBuiltin="1"/>
    <cellStyle name="Incorrecto 2" xfId="622" xr:uid="{00000000-0005-0000-0000-0000A3020000}"/>
    <cellStyle name="Incorrecto 3" xfId="1930" xr:uid="{92BF7E17-7AA4-4F6C-B563-926A5102CD57}"/>
    <cellStyle name="Input 2" xfId="861" xr:uid="{00000000-0005-0000-0000-000032000000}"/>
    <cellStyle name="Input 2 2" xfId="2122" xr:uid="{FF0EB5F2-7135-4605-B902-E6177CD06662}"/>
    <cellStyle name="Input 2 3" xfId="2083" xr:uid="{3861F847-780B-4F8B-B691-0BF12D8B36E8}"/>
    <cellStyle name="Intermitente" xfId="785" xr:uid="{291B5DD6-96DB-46D5-942F-48552C574993}"/>
    <cellStyle name="Linked Cell 2" xfId="863" xr:uid="{00000000-0005-0000-0000-000033000000}"/>
    <cellStyle name="Millares" xfId="1" builtinId="3"/>
    <cellStyle name="Millares [0]" xfId="67" builtinId="6"/>
    <cellStyle name="Millares [0] 10" xfId="297" xr:uid="{00000000-0005-0000-0000-00003F010000}"/>
    <cellStyle name="Millares [0] 10 2" xfId="590" xr:uid="{00000000-0005-0000-0000-000007000000}"/>
    <cellStyle name="Millares [0] 10 2 2" xfId="1976" xr:uid="{FB8A2E69-7834-476D-97D8-FAC1AC7BC02E}"/>
    <cellStyle name="Millares [0] 10 2 2 2" xfId="2255" xr:uid="{E6B08245-A7B7-419F-81FD-776E1B5CE61E}"/>
    <cellStyle name="Millares [0] 10 2 2 3" xfId="2205" xr:uid="{DAF6180C-785E-4FB3-9FDF-C23077F97BFC}"/>
    <cellStyle name="Millares [0] 10 2 3" xfId="3799" xr:uid="{192FC8E5-FCDA-4EDC-B0D6-14BB610AEF08}"/>
    <cellStyle name="Millares [0] 10 2 4" xfId="2254" xr:uid="{2E072D3A-5E97-41A2-86FF-47B8707A3E5B}"/>
    <cellStyle name="Millares [0] 10 3" xfId="1771" xr:uid="{F76ECAB0-A408-4F45-BF33-A2F0EAD9527D}"/>
    <cellStyle name="Millares [0] 10 3 2" xfId="3679" xr:uid="{D9EDDE94-EF90-4054-B120-1F5F02A6B247}"/>
    <cellStyle name="Millares [0] 10 4" xfId="2171" xr:uid="{81BC4A37-0C90-4480-92F7-5430157629B5}"/>
    <cellStyle name="Millares [0] 11" xfId="593" xr:uid="{00000000-0005-0000-0000-000008000000}"/>
    <cellStyle name="Millares [0] 11 2" xfId="620" xr:uid="{00000000-0005-0000-0000-000009000000}"/>
    <cellStyle name="Millares [0] 11 2 2" xfId="1992" xr:uid="{008214D3-2630-4F38-B896-38A259468097}"/>
    <cellStyle name="Millares [0] 11 2 2 2" xfId="3805" xr:uid="{750A9EC5-C9B4-4D7E-B4EE-8FDFE755B802}"/>
    <cellStyle name="Millares [0] 11 2 3" xfId="2251" xr:uid="{93CE1CC3-C735-452E-8923-CEFC75D8BA05}"/>
    <cellStyle name="Millares [0] 11 3" xfId="1979" xr:uid="{4106993A-B85C-4D07-9B75-95A8C5AC687D}"/>
    <cellStyle name="Millares [0] 11 3 2" xfId="3685" xr:uid="{A45A936D-CA45-49C3-9A7B-615FCB9EF2DC}"/>
    <cellStyle name="Millares [0] 11 4" xfId="2202" xr:uid="{E3388828-B076-440B-99AE-1D86D054EA81}"/>
    <cellStyle name="Millares [0] 12" xfId="486" xr:uid="{00000000-0005-0000-0000-0000F4010000}"/>
    <cellStyle name="Millares [0] 12 2" xfId="1955" xr:uid="{EB2B6BCF-B82A-43A9-A747-1C9E332B55AF}"/>
    <cellStyle name="Millares [0] 12 2 2" xfId="3806" xr:uid="{D4EA633C-8779-4F3C-93CC-07606472E017}"/>
    <cellStyle name="Millares [0] 12 2 3" xfId="2258" xr:uid="{37E19BD1-AA42-44EA-9073-50DCA82DD68B}"/>
    <cellStyle name="Millares [0] 12 3" xfId="3691" xr:uid="{334D03F7-A8FE-49A3-B1F8-B628EDA97324}"/>
    <cellStyle name="Millares [0] 12 4" xfId="2208" xr:uid="{45C3EA91-1B3E-431F-995C-6865F4389073}"/>
    <cellStyle name="Millares [0] 13" xfId="674" xr:uid="{00000000-0005-0000-0000-0000A5020000}"/>
    <cellStyle name="Millares [0] 13 2" xfId="2006" xr:uid="{1EC6441B-E816-452D-A14B-8A3FB74545E3}"/>
    <cellStyle name="Millares [0] 13 2 2" xfId="2259" xr:uid="{325BB7BB-23EB-4D25-844F-B0FFDE3FFFEE}"/>
    <cellStyle name="Millares [0] 13 3" xfId="3585" xr:uid="{597078E9-4D86-498A-90C2-60C6E89F5F76}"/>
    <cellStyle name="Millares [0] 13 4" xfId="2209" xr:uid="{D17F23AD-33AD-478B-A299-2AF22BC2FB9F}"/>
    <cellStyle name="Millares [0] 14" xfId="801" xr:uid="{00000000-0005-0000-0000-00002C030000}"/>
    <cellStyle name="Millares [0] 14 2" xfId="2076" xr:uid="{C397D9E2-B221-4643-A91F-0DAE5BF606A7}"/>
    <cellStyle name="Millares [0] 14 2 2" xfId="2260" xr:uid="{99B51097-DEDC-4DB7-9307-DED9EC25BC40}"/>
    <cellStyle name="Millares [0] 14 3" xfId="3712" xr:uid="{926F22BB-042D-4B75-99A9-4521EE67DC26}"/>
    <cellStyle name="Millares [0] 14 4" xfId="2210" xr:uid="{871D9452-EF72-4E61-AC43-88DDCE3C3896}"/>
    <cellStyle name="Millares [0] 15" xfId="805" xr:uid="{00000000-0005-0000-0000-00002F030000}"/>
    <cellStyle name="Millares [0] 15 2" xfId="2261" xr:uid="{1C607199-D1D0-467D-819A-CAA2584F2EAE}"/>
    <cellStyle name="Millares [0] 15 3" xfId="2211" xr:uid="{B5EC8803-D36B-4FEC-9434-78938AB76B19}"/>
    <cellStyle name="Millares [0] 16" xfId="884" xr:uid="{00000000-0005-0000-0000-000039010000}"/>
    <cellStyle name="Millares [0] 16 2" xfId="2262" xr:uid="{B4A8DB4C-AA6E-4176-87B2-B3A4522BC0DF}"/>
    <cellStyle name="Millares [0] 16 3" xfId="2212" xr:uid="{50F96B2C-21D9-4100-9452-3720F657F89E}"/>
    <cellStyle name="Millares [0] 17" xfId="1466" xr:uid="{00000000-0005-0000-0000-0000C5050000}"/>
    <cellStyle name="Millares [0] 17 2" xfId="2115" xr:uid="{AE2337E6-53DD-4D4C-898C-3448B5C4C88F}"/>
    <cellStyle name="Millares [0] 17 2 2" xfId="2263" xr:uid="{A677292E-0A8E-48C6-AA82-D26D3D702186}"/>
    <cellStyle name="Millares [0] 17 3" xfId="2213" xr:uid="{9B214D20-7D8C-4436-84B1-CDF1C8B14D58}"/>
    <cellStyle name="Millares [0] 18" xfId="1476" xr:uid="{7BB52423-90AB-425D-B32D-994BEBADB9EE}"/>
    <cellStyle name="Millares [0] 18 2" xfId="1593" xr:uid="{36251049-F7E4-4E7D-AB91-C89268525591}"/>
    <cellStyle name="Millares [0] 18 2 2" xfId="2264" xr:uid="{90CAD582-530B-46FA-ACF0-EAACF21A027E}"/>
    <cellStyle name="Millares [0] 18 3" xfId="2214" xr:uid="{6F184AD3-8286-48EC-9957-0894A7C43976}"/>
    <cellStyle name="Millares [0] 19" xfId="1564" xr:uid="{D220FD35-30AE-4E50-B847-864D271D6E11}"/>
    <cellStyle name="Millares [0] 19 2" xfId="2128" xr:uid="{7A3A3753-D5FA-4527-A2AE-DEAE1E12E8E5}"/>
    <cellStyle name="Millares [0] 19 2 2" xfId="2265" xr:uid="{E70CE594-6D3E-481B-B891-DB99A7702F68}"/>
    <cellStyle name="Millares [0] 19 3" xfId="2215" xr:uid="{387C413D-F440-41DE-A345-3EC3851ECD9F}"/>
    <cellStyle name="Millares [0] 2" xfId="23" xr:uid="{00000000-0005-0000-0000-000005000000}"/>
    <cellStyle name="Millares [0] 2 10" xfId="730" xr:uid="{00000000-0005-0000-0000-000028000000}"/>
    <cellStyle name="Millares [0] 2 10 2" xfId="2034" xr:uid="{0814D97E-BAC2-4981-89E9-8327A24266BB}"/>
    <cellStyle name="Millares [0] 2 10 3" xfId="3445" xr:uid="{E7A2858B-7ACB-42B3-B732-25E511C29369}"/>
    <cellStyle name="Millares [0] 2 11" xfId="1062" xr:uid="{00000000-0005-0000-0000-00003A010000}"/>
    <cellStyle name="Millares [0] 2 11 2" xfId="2176" xr:uid="{531DA639-4A00-45BB-BE66-25ECCCF5D0B9}"/>
    <cellStyle name="Millares [0] 2 12" xfId="1574" xr:uid="{B70A03EA-4C9B-4985-839C-831C531CEB81}"/>
    <cellStyle name="Millares [0] 2 13" xfId="2143" xr:uid="{CB13F1E2-BC9B-48BD-8BE9-0297182EEE5D}"/>
    <cellStyle name="Millares [0] 2 14" xfId="2168" xr:uid="{2FA19AB2-1DC1-4924-A895-BDC787EA6613}"/>
    <cellStyle name="Millares [0] 2 2" xfId="81" xr:uid="{00000000-0005-0000-0000-000005000000}"/>
    <cellStyle name="Millares [0] 2 2 10" xfId="1477" xr:uid="{60C29FE5-BFFD-41CB-893D-D81BA520184A}"/>
    <cellStyle name="Millares [0] 2 2 11" xfId="1601" xr:uid="{85F3F222-4ACC-4001-9C94-2A9DD524EF8A}"/>
    <cellStyle name="Millares [0] 2 2 12" xfId="2188" xr:uid="{36B62824-1EC7-4D2C-ADFA-C3C44AFD9F56}"/>
    <cellStyle name="Millares [0] 2 2 2" xfId="139" xr:uid="{00000000-0005-0000-0000-000005000000}"/>
    <cellStyle name="Millares [0] 2 2 2 2" xfId="357" xr:uid="{00000000-0005-0000-0000-000005000000}"/>
    <cellStyle name="Millares [0] 2 2 2 2 2" xfId="1557" xr:uid="{456F0E87-7F10-429F-BB6A-D649AA013A6A}"/>
    <cellStyle name="Millares [0] 2 2 2 2 3" xfId="1515" xr:uid="{B86C1C1F-D13E-4A2D-9DC9-AEAB4C556F78}"/>
    <cellStyle name="Millares [0] 2 2 2 2 4" xfId="1831" xr:uid="{27D40403-8845-463F-B2B5-61D33FBD6DEB}"/>
    <cellStyle name="Millares [0] 2 2 2 2 5" xfId="2246" xr:uid="{B6E59C96-5677-4FCC-8530-90C8714D9D73}"/>
    <cellStyle name="Millares [0] 2 2 2 3" xfId="678" xr:uid="{00000000-0005-0000-0000-000030000000}"/>
    <cellStyle name="Millares [0] 2 2 2 3 2" xfId="1523" xr:uid="{E8CFC659-C5F1-476E-9A9A-0686C4B874E2}"/>
    <cellStyle name="Millares [0] 2 2 2 3 3" xfId="2009" xr:uid="{7D619708-5828-47D2-A65C-0784240EACB6}"/>
    <cellStyle name="Millares [0] 2 2 2 3 4" xfId="3825" xr:uid="{921DF9C1-DB32-48F5-916D-51628723AF1F}"/>
    <cellStyle name="Millares [0] 2 2 2 4" xfId="672" xr:uid="{01A3EA54-97F3-44B5-8FE8-D9DB95B74A1F}"/>
    <cellStyle name="Millares [0] 2 2 2 4 2" xfId="2004" xr:uid="{57F7863A-71F9-4E26-97A2-402E9A60B6D4}"/>
    <cellStyle name="Millares [0] 2 2 2 5" xfId="949" xr:uid="{20973A5F-F316-4EBB-8D20-7550A80D9101}"/>
    <cellStyle name="Millares [0] 2 2 2 6" xfId="1481" xr:uid="{F7685981-C4F2-4862-89A2-86CBDCA22D70}"/>
    <cellStyle name="Millares [0] 2 2 2 7" xfId="1653" xr:uid="{17F35A51-F6FF-4DD9-94E5-D275A15E5DF4}"/>
    <cellStyle name="Millares [0] 2 2 2 8" xfId="2197" xr:uid="{F2ECEFF5-B9C2-434A-AD10-9C467262F2DD}"/>
    <cellStyle name="Millares [0] 2 2 3" xfId="305" xr:uid="{00000000-0005-0000-0000-000005000000}"/>
    <cellStyle name="Millares [0] 2 2 3 2" xfId="960" xr:uid="{D30281E8-1289-48AE-A870-1844D5639860}"/>
    <cellStyle name="Millares [0] 2 2 3 2 2" xfId="1553" xr:uid="{4E4E2D39-F0A9-41DB-B715-3E3A788DE0C1}"/>
    <cellStyle name="Millares [0] 2 2 3 3" xfId="1511" xr:uid="{D49E250E-F027-4EA0-9C68-941F60A2F3EC}"/>
    <cellStyle name="Millares [0] 2 2 3 4" xfId="1779" xr:uid="{58D37B1D-DCFD-44FF-93A7-A106369AE5D6}"/>
    <cellStyle name="Millares [0] 2 2 3 5" xfId="2238" xr:uid="{E51E88FB-3BAF-4238-BBA8-92EF482DF6C3}"/>
    <cellStyle name="Millares [0] 2 2 4" xfId="594" xr:uid="{00000000-0005-0000-0000-00000B000000}"/>
    <cellStyle name="Millares [0] 2 2 4 2" xfId="1519" xr:uid="{465AB85A-B4AF-4CAE-A14A-E17DA9B870C3}"/>
    <cellStyle name="Millares [0] 2 2 4 3" xfId="1980" xr:uid="{CED9B086-327F-493A-B0A7-2CFFDA714590}"/>
    <cellStyle name="Millares [0] 2 2 4 4" xfId="3710" xr:uid="{C658077B-F5F2-4CB6-92EC-54DA2A07C087}"/>
    <cellStyle name="Millares [0] 2 2 5" xfId="660" xr:uid="{00000000-0005-0000-0000-00002F000000}"/>
    <cellStyle name="Millares [0] 2 2 5 2" xfId="1561" xr:uid="{D265018F-BB45-49C5-9405-6C4A26659811}"/>
    <cellStyle name="Millares [0] 2 2 5 3" xfId="1996" xr:uid="{BA3D8491-FBF2-46DE-835A-D8B0A921C3A9}"/>
    <cellStyle name="Millares [0] 2 2 5 4" xfId="3875" xr:uid="{E0D53B5C-4EF8-4EC5-8D68-F41BAB362CC7}"/>
    <cellStyle name="Millares [0] 2 2 6" xfId="592" xr:uid="{00000000-0005-0000-0000-00000C000000}"/>
    <cellStyle name="Millares [0] 2 2 6 2" xfId="608" xr:uid="{00000000-0005-0000-0000-00000D000000}"/>
    <cellStyle name="Millares [0] 2 2 6 2 2" xfId="1987" xr:uid="{4CF53BB3-696E-43B7-B668-03A5B3630E4A}"/>
    <cellStyle name="Millares [0] 2 2 6 3" xfId="1978" xr:uid="{AECE6408-595A-488F-A2AA-3CFC4FBA0F87}"/>
    <cellStyle name="Millares [0] 2 2 7" xfId="722" xr:uid="{00000000-0005-0000-0000-000029000000}"/>
    <cellStyle name="Millares [0] 2 2 7 2" xfId="2031" xr:uid="{6E6A8252-A1C8-453F-BE04-6D2FBEEB120A}"/>
    <cellStyle name="Millares [0] 2 2 8" xfId="917" xr:uid="{6C00584F-C304-4B8D-BD23-045948EA098C}"/>
    <cellStyle name="Millares [0] 2 2 9" xfId="1372" xr:uid="{00000000-0005-0000-0000-00003B010000}"/>
    <cellStyle name="Millares [0] 2 2 9 2" xfId="2105" xr:uid="{A9AFD969-68B8-497B-AFA4-0A3DC8B2BF4B}"/>
    <cellStyle name="Millares [0] 2 3" xfId="111" xr:uid="{00000000-0005-0000-0000-000005000000}"/>
    <cellStyle name="Millares [0] 2 3 2" xfId="329" xr:uid="{00000000-0005-0000-0000-000005000000}"/>
    <cellStyle name="Millares [0] 2 3 2 2" xfId="1527" xr:uid="{2D25FC41-1BBB-4F30-A3D2-0443D6627DDF}"/>
    <cellStyle name="Millares [0] 2 3 2 2 2" xfId="2249" xr:uid="{3A5F2832-CB45-4CFB-8713-33BD61E03E86}"/>
    <cellStyle name="Millares [0] 2 3 2 3" xfId="1803" xr:uid="{4F212EF0-F9CE-4940-9761-59EA736F7ADB}"/>
    <cellStyle name="Millares [0] 2 3 2 4" xfId="2200" xr:uid="{673EDA65-0EBA-4F92-BECE-6E7CD0C28EE8}"/>
    <cellStyle name="Millares [0] 2 3 3" xfId="606" xr:uid="{00000000-0005-0000-0000-00000E000000}"/>
    <cellStyle name="Millares [0] 2 3 3 2" xfId="1985" xr:uid="{DC69A45F-0608-4A29-9ED1-C156F0B43DE1}"/>
    <cellStyle name="Millares [0] 2 3 3 3" xfId="2240" xr:uid="{C9C59843-7DA6-4187-BE0A-78B2CDC0C376}"/>
    <cellStyle name="Millares [0] 2 3 4" xfId="701" xr:uid="{9CD4C902-266E-40B3-BED7-E981F8217213}"/>
    <cellStyle name="Millares [0] 2 3 4 2" xfId="2023" xr:uid="{00E2741D-9BBF-4606-820C-E16EC0C7004E}"/>
    <cellStyle name="Millares [0] 2 3 5" xfId="1485" xr:uid="{C84E405B-6CDC-4636-BFFC-3DE23447EF59}"/>
    <cellStyle name="Millares [0] 2 3 6" xfId="1625" xr:uid="{4464C1AB-299D-49B8-8047-EB03DE7EAFF3}"/>
    <cellStyle name="Millares [0] 2 3 7" xfId="2190" xr:uid="{FF1FA38B-F0F1-4ED3-9B49-F7A51D097C18}"/>
    <cellStyle name="Millares [0] 2 4" xfId="172" xr:uid="{00000000-0005-0000-0000-00000B000000}"/>
    <cellStyle name="Millares [0] 2 4 2" xfId="591" xr:uid="{00000000-0005-0000-0000-00000F000000}"/>
    <cellStyle name="Millares [0] 2 4 2 2" xfId="1977" xr:uid="{3F0E5A02-5327-47B8-BF58-B93B05197FDC}"/>
    <cellStyle name="Millares [0] 2 4 2 3" xfId="2244" xr:uid="{50B4AA35-0AC7-44F6-86FB-5851CF77BC2B}"/>
    <cellStyle name="Millares [0] 2 4 3" xfId="756" xr:uid="{09CA0D56-DABF-40CC-9A54-DCBA873FFE11}"/>
    <cellStyle name="Millares [0] 2 4 3 2" xfId="2047" xr:uid="{726ADED0-7C8A-4A65-95E5-DA7BE8C05F88}"/>
    <cellStyle name="Millares [0] 2 4 4" xfId="2195" xr:uid="{1B0FED37-BEAC-4558-9AF3-9B3E93E5CBAA}"/>
    <cellStyle name="Millares [0] 2 5" xfId="206" xr:uid="{00000000-0005-0000-0000-000005000000}"/>
    <cellStyle name="Millares [0] 2 5 2" xfId="391" xr:uid="{00000000-0005-0000-0000-000005000000}"/>
    <cellStyle name="Millares [0] 2 5 2 2" xfId="1865" xr:uid="{59548B8B-894F-4B8D-B4EC-01E82E215549}"/>
    <cellStyle name="Millares [0] 2 5 2 3" xfId="2256" xr:uid="{6B81F952-09B9-49A2-B019-8B1246BEB005}"/>
    <cellStyle name="Millares [0] 2 5 3" xfId="1687" xr:uid="{C0A235D0-6E87-4AEB-96E7-0EBF62368013}"/>
    <cellStyle name="Millares [0] 2 5 3 2" xfId="3930" xr:uid="{EDC113DB-49F3-4494-A146-A3F07959F0E5}"/>
    <cellStyle name="Millares [0] 2 5 4" xfId="2206" xr:uid="{32F084A4-E24E-44AA-B7F2-F0D96AC94A9E}"/>
    <cellStyle name="Millares [0] 2 6" xfId="235" xr:uid="{00000000-0005-0000-0000-000005000000}"/>
    <cellStyle name="Millares [0] 2 6 2" xfId="420" xr:uid="{00000000-0005-0000-0000-000005000000}"/>
    <cellStyle name="Millares [0] 2 6 2 2" xfId="1894" xr:uid="{8EE992F9-869D-48AA-B768-AA523480D2DB}"/>
    <cellStyle name="Millares [0] 2 6 2 3" xfId="2234" xr:uid="{5900DB80-B05C-4E70-8E3B-42A159246CD6}"/>
    <cellStyle name="Millares [0] 2 6 3" xfId="1716" xr:uid="{16EA933F-EED5-4598-813F-86072604C39E}"/>
    <cellStyle name="Millares [0] 2 6 4" xfId="2184" xr:uid="{70B8D933-C55D-48B6-B756-8F01CDE2050C}"/>
    <cellStyle name="Millares [0] 2 7" xfId="278" xr:uid="{00000000-0005-0000-0000-000005000000}"/>
    <cellStyle name="Millares [0] 2 7 2" xfId="1752" xr:uid="{DA422D4C-4F54-4D85-8754-986920470A2A}"/>
    <cellStyle name="Millares [0] 2 7 3" xfId="2226" xr:uid="{92CAD605-B78C-4097-8627-9CD478DABCCC}"/>
    <cellStyle name="Millares [0] 2 8" xfId="489" xr:uid="{00000000-0005-0000-0000-00000A000000}"/>
    <cellStyle name="Millares [0] 2 8 2" xfId="1956" xr:uid="{81F450CF-402C-4675-994F-628ECB6D408E}"/>
    <cellStyle name="Millares [0] 2 8 3" xfId="3491" xr:uid="{BC55200E-7019-4C2A-B848-E131C380379A}"/>
    <cellStyle name="Millares [0] 2 9" xfId="659" xr:uid="{00000000-0005-0000-0000-00002E000000}"/>
    <cellStyle name="Millares [0] 2 9 2" xfId="1995" xr:uid="{21B031B6-6A04-46D4-8378-25C00EDE03C8}"/>
    <cellStyle name="Millares [0] 2 9 3" xfId="3512" xr:uid="{82951594-BBF1-4F5F-B829-4333CAD35108}"/>
    <cellStyle name="Millares [0] 20" xfId="1565" xr:uid="{0C0C0888-7153-4B59-8FFB-EC11B6402654}"/>
    <cellStyle name="Millares [0] 20 2" xfId="2266" xr:uid="{8D456716-5E83-4BDE-B1E0-A62ECF745C93}"/>
    <cellStyle name="Millares [0] 20 3" xfId="2216" xr:uid="{FA006E45-8F41-4AF7-A8BF-41C7AD12B4D2}"/>
    <cellStyle name="Millares [0] 21" xfId="2137" xr:uid="{80B108FD-E92D-419B-BC96-54FBCB6B1FA2}"/>
    <cellStyle name="Millares [0] 21 2" xfId="2267" xr:uid="{0DB37496-9423-4F18-8848-1D7AF6606885}"/>
    <cellStyle name="Millares [0] 21 3" xfId="2217" xr:uid="{92022ADE-73FE-4725-894C-A958A3AE52BF}"/>
    <cellStyle name="Millares [0] 22" xfId="2139" xr:uid="{D0EF29EB-2BF5-4744-B6E5-338C0C993DC6}"/>
    <cellStyle name="Millares [0] 22 2" xfId="2268" xr:uid="{6C2962C2-629F-4E50-9D82-FC1F3676B006}"/>
    <cellStyle name="Millares [0] 22 3" xfId="2218" xr:uid="{D2BA2C2E-7858-4448-9129-563AB6C1E8EA}"/>
    <cellStyle name="Millares [0] 23" xfId="2219" xr:uid="{DFC44A42-0F14-4DC4-B9F1-D1BFDB9A242B}"/>
    <cellStyle name="Millares [0] 23 2" xfId="2269" xr:uid="{968C02C8-A0A0-43A7-AB76-410015489339}"/>
    <cellStyle name="Millares [0] 24" xfId="2220" xr:uid="{1A455977-32F9-465C-86A9-AE02BBCCEF98}"/>
    <cellStyle name="Millares [0] 24 2" xfId="2270" xr:uid="{AD04A07F-DB7C-4FDF-B4ED-B5908AD9C4CB}"/>
    <cellStyle name="Millares [0] 25" xfId="2221" xr:uid="{024020AF-4F4B-4845-870B-74F913E3D978}"/>
    <cellStyle name="Millares [0] 25 2" xfId="2271" xr:uid="{E87F05B3-61F5-47FE-BF5C-77562B0FC1C5}"/>
    <cellStyle name="Millares [0] 26" xfId="2222" xr:uid="{4E0AE171-105B-44B1-A62B-DF3B3617DF6D}"/>
    <cellStyle name="Millares [0] 26 2" xfId="2272" xr:uid="{61FF0653-1D7B-4ECE-B27C-49C4A3D9AE9A}"/>
    <cellStyle name="Millares [0] 27" xfId="2223" xr:uid="{8EEAE0BE-E95A-439C-8859-C7983DADF79C}"/>
    <cellStyle name="Millares [0] 27 2" xfId="2273" xr:uid="{D2C4747F-E1EC-4379-BEDC-D51B06EE7C7E}"/>
    <cellStyle name="Millares [0] 28" xfId="2224" xr:uid="{C9263F6C-D323-4668-A6CA-D97EAD5D25E5}"/>
    <cellStyle name="Millares [0] 29" xfId="2284" xr:uid="{F2E15BA4-4C84-4D54-AB98-68F426E3D722}"/>
    <cellStyle name="Millares [0] 3" xfId="70" xr:uid="{00000000-0005-0000-0000-000072000000}"/>
    <cellStyle name="Millares [0] 3 10" xfId="2170" xr:uid="{B69011C7-95FB-48D1-86BD-DC9E12D6E4FB}"/>
    <cellStyle name="Millares [0] 3 2" xfId="103" xr:uid="{00000000-0005-0000-0000-000075000000}"/>
    <cellStyle name="Millares [0] 3 2 2" xfId="595" xr:uid="{00000000-0005-0000-0000-000011000000}"/>
    <cellStyle name="Millares [0] 3 2 2 2" xfId="1559" xr:uid="{BA790EC8-F4D9-4E9B-9ACB-61BF490979DB}"/>
    <cellStyle name="Millares [0] 3 2 2 2 2" xfId="3840" xr:uid="{20F1FADF-86B7-4252-ABD3-BA7E1D76618A}"/>
    <cellStyle name="Millares [0] 3 2 2 3" xfId="1517" xr:uid="{4FFC4902-93EE-495F-8651-CE3DEB697B85}"/>
    <cellStyle name="Millares [0] 3 2 2 4" xfId="1981" xr:uid="{0A6DDB4D-02CB-41A8-B383-3ABACF5D769C}"/>
    <cellStyle name="Millares [0] 3 2 2 5" xfId="2245" xr:uid="{349F8885-3E73-461B-970C-1E1ACF7F9785}"/>
    <cellStyle name="Millares [0] 3 2 3" xfId="679" xr:uid="{00000000-0005-0000-0000-000032000000}"/>
    <cellStyle name="Millares [0] 3 2 3 2" xfId="1525" xr:uid="{3B31B19A-A674-4A9E-B402-E100D48DA527}"/>
    <cellStyle name="Millares [0] 3 2 3 3" xfId="2010" xr:uid="{96DFA1FD-9A42-4710-BC34-6D5AA6046F4C}"/>
    <cellStyle name="Millares [0] 3 2 3 4" xfId="3536" xr:uid="{5DC54409-4DC8-4BDA-8436-B8B087BB0821}"/>
    <cellStyle name="Millares [0] 3 2 4" xfId="948" xr:uid="{177CC79C-C0B4-4202-B72A-C438472324FA}"/>
    <cellStyle name="Millares [0] 3 2 4 2" xfId="3899" xr:uid="{A4ADE395-A8E2-4E11-B7A4-1CB6300C74BF}"/>
    <cellStyle name="Millares [0] 3 2 5" xfId="1483" xr:uid="{63830C85-A9F9-4335-BA7A-04A9B97B9365}"/>
    <cellStyle name="Millares [0] 3 2 5 2" xfId="3498" xr:uid="{B02DA37D-1D50-461B-8199-9ADB77B40DF6}"/>
    <cellStyle name="Millares [0] 3 2 6" xfId="2196" xr:uid="{46F55008-E678-4C1D-A09C-68BDFE69B754}"/>
    <cellStyle name="Millares [0] 3 3" xfId="132" xr:uid="{00000000-0005-0000-0000-000072000000}"/>
    <cellStyle name="Millares [0] 3 3 2" xfId="350" xr:uid="{00000000-0005-0000-0000-000072000000}"/>
    <cellStyle name="Millares [0] 3 3 2 2" xfId="1555" xr:uid="{EBC0719F-C251-4C6B-B9C5-B7FBE81D0CA7}"/>
    <cellStyle name="Millares [0] 3 3 2 3" xfId="1824" xr:uid="{0D74669F-FA02-44F6-BC1C-4A7296D9AFD2}"/>
    <cellStyle name="Millares [0] 3 3 2 4" xfId="2257" xr:uid="{7F8F67A1-1FCE-4857-99B0-56EF512D6900}"/>
    <cellStyle name="Millares [0] 3 3 3" xfId="749" xr:uid="{955E15BA-42A1-4A51-99DE-C7F51FF0273E}"/>
    <cellStyle name="Millares [0] 3 3 3 2" xfId="3919" xr:uid="{0CDE608B-744C-4C75-9EE5-AAB356925C2E}"/>
    <cellStyle name="Millares [0] 3 3 4" xfId="959" xr:uid="{1FE64268-1086-487E-955B-305B7C82889F}"/>
    <cellStyle name="Millares [0] 3 3 5" xfId="1513" xr:uid="{8AA1428F-E94E-4D5D-988F-ACEFD2551323}"/>
    <cellStyle name="Millares [0] 3 3 6" xfId="1646" xr:uid="{DC9D329A-280D-4434-A041-C7C7852E096C}"/>
    <cellStyle name="Millares [0] 3 3 7" xfId="2207" xr:uid="{7D0CE891-C315-47AE-A3FF-3491C7ACDE6C}"/>
    <cellStyle name="Millares [0] 3 4" xfId="298" xr:uid="{00000000-0005-0000-0000-000072000000}"/>
    <cellStyle name="Millares [0] 3 4 2" xfId="1521" xr:uid="{20D5D39E-A5A3-4CE3-8DEE-5D199887C4C1}"/>
    <cellStyle name="Millares [0] 3 4 2 2" xfId="2235" xr:uid="{AA9A6504-4A87-4857-8E6E-10E5A6FA27ED}"/>
    <cellStyle name="Millares [0] 3 4 3" xfId="1772" xr:uid="{4AE8A1E2-4976-47BC-A024-7FC6B2D46A75}"/>
    <cellStyle name="Millares [0] 3 4 3 2" xfId="3940" xr:uid="{BF773A0C-414B-4EBF-903E-14BB78549B01}"/>
    <cellStyle name="Millares [0] 3 4 4" xfId="2185" xr:uid="{2AB64385-74F2-4CAC-8405-36C01B88EDAF}"/>
    <cellStyle name="Millares [0] 3 5" xfId="570" xr:uid="{00000000-0005-0000-0000-000010000000}"/>
    <cellStyle name="Millares [0] 3 5 2" xfId="1563" xr:uid="{E233ECFD-B7BC-4751-8253-C8A1D274534F}"/>
    <cellStyle name="Millares [0] 3 5 3" xfId="2227" xr:uid="{5BEB4E7E-14B8-4411-A619-11379F24F7FE}"/>
    <cellStyle name="Millares [0] 3 6" xfId="916" xr:uid="{815F5293-BBC1-43A0-A5C8-5401FB24DBA7}"/>
    <cellStyle name="Millares [0] 3 6 2" xfId="2279" xr:uid="{21E25589-3C7C-4DBD-96F1-DD33361A6C81}"/>
    <cellStyle name="Millares [0] 3 7" xfId="1373" xr:uid="{00000000-0005-0000-0000-00003C010000}"/>
    <cellStyle name="Millares [0] 3 7 2" xfId="2177" xr:uid="{11084DCA-DBEF-4A93-BCE4-B5A12D776BC8}"/>
    <cellStyle name="Millares [0] 3 8" xfId="1479" xr:uid="{68F4E363-D58D-4109-9613-47349FC461FF}"/>
    <cellStyle name="Millares [0] 3 9" xfId="1594" xr:uid="{CDBA1DB9-460C-40FC-AF9B-405CAE82B799}"/>
    <cellStyle name="Millares [0] 30" xfId="2286" xr:uid="{18311576-4EEE-449C-ADAC-6D8AF10B9F0C}"/>
    <cellStyle name="Millares [0] 30 2" xfId="2288" xr:uid="{32BDCABD-D8CF-4163-BDB1-F98CB6EA72EE}"/>
    <cellStyle name="Millares [0] 31" xfId="2287" xr:uid="{5CE15ED4-27F8-4F03-B920-44E7683D868A}"/>
    <cellStyle name="Millares [0] 32" xfId="2295" xr:uid="{9AB886EE-45D8-4353-91F2-EA1ED2187581}"/>
    <cellStyle name="Millares [0] 33" xfId="3487" xr:uid="{FA745630-8124-474B-A9C7-5AA17D5C222C}"/>
    <cellStyle name="Millares [0] 34" xfId="4064" xr:uid="{EDFEDA00-E2B0-46B5-A9CF-E043F374CB37}"/>
    <cellStyle name="Millares [0] 35" xfId="4065" xr:uid="{4EE5F7FD-EF27-4B60-8736-C6CE3659ACBC}"/>
    <cellStyle name="Millares [0] 36" xfId="4066" xr:uid="{962D7E38-5647-40CB-8166-B122415EFF8D}"/>
    <cellStyle name="Millares [0] 37" xfId="4067" xr:uid="{77FA0428-6C46-41F9-855B-E61E906D0315}"/>
    <cellStyle name="Millares [0] 38" xfId="4068" xr:uid="{65B10024-A10E-4FD5-923D-2781595DA846}"/>
    <cellStyle name="Millares [0] 39" xfId="4069" xr:uid="{4BFD58F8-07D6-4A3D-8B32-A2154D6CDD5B}"/>
    <cellStyle name="Millares [0] 4" xfId="74" xr:uid="{00000000-0005-0000-0000-000074000000}"/>
    <cellStyle name="Millares [0] 4 2" xfId="133" xr:uid="{00000000-0005-0000-0000-000074000000}"/>
    <cellStyle name="Millares [0] 4 2 2" xfId="351" xr:uid="{00000000-0005-0000-0000-000074000000}"/>
    <cellStyle name="Millares [0] 4 2 2 2" xfId="1556" xr:uid="{42FA3297-6CBD-423F-8E7E-4BF9D167FB39}"/>
    <cellStyle name="Millares [0] 4 2 2 2 2" xfId="3757" xr:uid="{CEC503D6-4CB4-4F93-AB50-832FA3098F6E}"/>
    <cellStyle name="Millares [0] 4 2 2 3" xfId="1825" xr:uid="{7B15D757-5C40-4B43-8122-C057FA903CD0}"/>
    <cellStyle name="Millares [0] 4 2 2 4" xfId="2247" xr:uid="{D1CD5819-DCE6-4031-AE26-00D887588037}"/>
    <cellStyle name="Millares [0] 4 2 3" xfId="603" xr:uid="{00000000-0005-0000-0000-000013000000}"/>
    <cellStyle name="Millares [0] 4 2 3 2" xfId="1984" xr:uid="{82AE5E3E-B87A-4992-A118-56D9065AFEE1}"/>
    <cellStyle name="Millares [0] 4 2 3 3" xfId="3621" xr:uid="{7A92D5D4-DD85-4D34-9F7E-1F6476F28A2A}"/>
    <cellStyle name="Millares [0] 4 2 4" xfId="1514" xr:uid="{600E866D-9B99-4180-B988-FB2A2BCBD39F}"/>
    <cellStyle name="Millares [0] 4 2 5" xfId="1647" xr:uid="{02D365D7-D1DD-4333-8142-D9EA93E4124A}"/>
    <cellStyle name="Millares [0] 4 2 6" xfId="2198" xr:uid="{0702F567-5DEA-4FD4-A5F1-1B18D5559E52}"/>
    <cellStyle name="Millares [0] 4 3" xfId="299" xr:uid="{00000000-0005-0000-0000-000074000000}"/>
    <cellStyle name="Millares [0] 4 3 2" xfId="709" xr:uid="{62E62FAF-4FE1-4ACC-A32B-DAC22B8221C3}"/>
    <cellStyle name="Millares [0] 4 3 2 2" xfId="2028" xr:uid="{A6ADB0FA-9BFB-4525-92D2-F644FD54F39C}"/>
    <cellStyle name="Millares [0] 4 3 2 2 2" xfId="3780" xr:uid="{276A5E8A-E9C3-4465-8DF3-7F72B231070A}"/>
    <cellStyle name="Millares [0] 4 3 2 3" xfId="2253" xr:uid="{7B1EE8EE-3CED-454D-B080-09E8CC82945A}"/>
    <cellStyle name="Millares [0] 4 3 3" xfId="1522" xr:uid="{754BC041-39CD-428F-9CEE-FF949457F40A}"/>
    <cellStyle name="Millares [0] 4 3 3 2" xfId="3660" xr:uid="{84F8A5CC-C1E6-4F77-87A9-7F4F22067251}"/>
    <cellStyle name="Millares [0] 4 3 4" xfId="1773" xr:uid="{CE09CD0E-3D8F-409F-9997-C374D78A151B}"/>
    <cellStyle name="Millares [0] 4 3 5" xfId="2204" xr:uid="{E82F954C-124C-4721-8C5E-A0BEA231B688}"/>
    <cellStyle name="Millares [0] 4 4" xfId="499" xr:uid="{00000000-0005-0000-0000-000012000000}"/>
    <cellStyle name="Millares [0] 4 4 2" xfId="1960" xr:uid="{8280831A-C79C-4664-937C-89DCB0981A45}"/>
    <cellStyle name="Millares [0] 4 4 2 2" xfId="3810" xr:uid="{749A7358-76A2-4BB1-B136-313B3326E68B}"/>
    <cellStyle name="Millares [0] 4 4 2 3" xfId="2236" xr:uid="{6E0F7E64-CF8C-4524-8C68-C8CB71CBF8F4}"/>
    <cellStyle name="Millares [0] 4 4 3" xfId="3695" xr:uid="{33EB98E2-8336-475D-AA28-510579828BD0}"/>
    <cellStyle name="Millares [0] 4 4 4" xfId="2186" xr:uid="{5C90860B-9BCC-407B-ADDE-656809E8DE96}"/>
    <cellStyle name="Millares [0] 4 5" xfId="1480" xr:uid="{965E1B91-C88B-421A-A84D-02E3FE8CCD78}"/>
    <cellStyle name="Millares [0] 4 5 2" xfId="3720" xr:uid="{32A635AD-D56A-465A-A09B-99AEA7F9AD0B}"/>
    <cellStyle name="Millares [0] 4 5 3" xfId="2229" xr:uid="{4E0E1CB9-CC1F-45DF-9FCF-621165CA4E75}"/>
    <cellStyle name="Millares [0] 4 6" xfId="1595" xr:uid="{68F6B081-B422-43B5-BA50-E6CC0193F569}"/>
    <cellStyle name="Millares [0] 4 6 2" xfId="3575" xr:uid="{2369BF7F-7998-47F1-9C17-8D511796363F}"/>
    <cellStyle name="Millares [0] 4 7" xfId="2154" xr:uid="{9D37995F-7ED2-4C28-9CF8-55CE50B73BA2}"/>
    <cellStyle name="Millares [0] 4 7 2" xfId="3504" xr:uid="{D46BE372-1A06-414F-AB42-3C5CC9018FAE}"/>
    <cellStyle name="Millares [0] 4 8" xfId="2179" xr:uid="{832E160F-4DA5-4018-A098-242F6850592F}"/>
    <cellStyle name="Millares [0] 40" xfId="2167" xr:uid="{C8812A65-B3D5-4E59-B098-A7C02F991E5D}"/>
    <cellStyle name="Millares [0] 41" xfId="4075" xr:uid="{32C02ED6-BFD8-4177-A9AC-0CFDF9270CBB}"/>
    <cellStyle name="Millares [0] 5" xfId="131" xr:uid="{00000000-0005-0000-0000-000098000000}"/>
    <cellStyle name="Millares [0] 5 2" xfId="349" xr:uid="{00000000-0005-0000-0000-000098000000}"/>
    <cellStyle name="Millares [0] 5 2 2" xfId="765" xr:uid="{4C6305AA-17FA-4E39-8B87-CFA2B4C03C66}"/>
    <cellStyle name="Millares [0] 5 2 2 2" xfId="2052" xr:uid="{85AABCA8-6BB9-4020-9DAE-3C489F39DAF7}"/>
    <cellStyle name="Millares [0] 5 2 2 2 2" xfId="3753" xr:uid="{84C10919-952B-4A10-8C23-9553227AFCDC}"/>
    <cellStyle name="Millares [0] 5 2 2 3" xfId="2248" xr:uid="{FDFAED14-EE4D-4C66-B806-F3CD6C7839FD}"/>
    <cellStyle name="Millares [0] 5 2 3" xfId="1526" xr:uid="{42CA2EE5-1561-4FB4-9002-64B20AC99650}"/>
    <cellStyle name="Millares [0] 5 2 3 2" xfId="3617" xr:uid="{3FB80A08-321F-4E12-B7B2-DE15946B5180}"/>
    <cellStyle name="Millares [0] 5 2 4" xfId="1823" xr:uid="{C2D00D86-B1FC-4089-803F-1B6AD0317074}"/>
    <cellStyle name="Millares [0] 5 2 5" xfId="2199" xr:uid="{EA0F60EB-72AB-4194-8FB5-5A7723993D84}"/>
    <cellStyle name="Millares [0] 5 3" xfId="587" xr:uid="{00000000-0005-0000-0000-000014000000}"/>
    <cellStyle name="Millares [0] 5 3 2" xfId="1974" xr:uid="{E39282E9-9E8D-4127-94E5-41095BE95C07}"/>
    <cellStyle name="Millares [0] 5 3 2 2" xfId="2252" xr:uid="{D5B5773A-C54C-4201-94A5-93054CE80D27}"/>
    <cellStyle name="Millares [0] 5 3 3" xfId="3716" xr:uid="{ADB2C89F-3719-41A4-8C67-402F6FEFC998}"/>
    <cellStyle name="Millares [0] 5 3 4" xfId="2203" xr:uid="{66CF6E13-0F6C-4136-A474-AE3C04A9E5DB}"/>
    <cellStyle name="Millares [0] 5 4" xfId="743" xr:uid="{8EF7375A-25F3-4599-BB4D-F18D4219FAC1}"/>
    <cellStyle name="Millares [0] 5 4 2" xfId="2037" xr:uid="{A7C46283-795E-47CC-8990-40277303FF69}"/>
    <cellStyle name="Millares [0] 5 4 2 2" xfId="2237" xr:uid="{DC404B29-B4A9-4562-A6DD-5BDF8DF3C050}"/>
    <cellStyle name="Millares [0] 5 4 3" xfId="2187" xr:uid="{F4DC8AA0-7C8D-4A91-981B-FBEC30ED5535}"/>
    <cellStyle name="Millares [0] 5 5" xfId="1484" xr:uid="{E2B548AA-2384-48D5-A5FC-B4920FC2CD95}"/>
    <cellStyle name="Millares [0] 5 5 2" xfId="2230" xr:uid="{D2E72929-41C2-492C-9AAD-5CC39BB7FAD7}"/>
    <cellStyle name="Millares [0] 5 6" xfId="1566" xr:uid="{647C15A8-2D6A-4118-BC85-699622DBDADB}"/>
    <cellStyle name="Millares [0] 5 6 2" xfId="3448" xr:uid="{E7B8D3F6-D1FA-43C5-860C-6DCB328BB2F8}"/>
    <cellStyle name="Millares [0] 5 7" xfId="1645" xr:uid="{10044BAF-78FB-46E2-B515-DF336FE6AD33}"/>
    <cellStyle name="Millares [0] 5 8" xfId="2157" xr:uid="{F2DAC9F2-9029-4CDB-81BB-471804E2BA98}"/>
    <cellStyle name="Millares [0] 5 9" xfId="2180" xr:uid="{281D7AF8-7C48-47A9-A27A-60F59145A277}"/>
    <cellStyle name="Millares [0] 6" xfId="158" xr:uid="{00000000-0005-0000-0000-0000CB000000}"/>
    <cellStyle name="Millares [0] 6 2" xfId="376" xr:uid="{00000000-0005-0000-0000-0000CB000000}"/>
    <cellStyle name="Millares [0] 6 2 2" xfId="782" xr:uid="{54224E3D-FDB0-4231-831A-99184D54135B}"/>
    <cellStyle name="Millares [0] 6 2 3" xfId="1552" xr:uid="{16111524-5D7F-4351-B320-13BB93A0EC9B}"/>
    <cellStyle name="Millares [0] 6 2 3 2" xfId="3735" xr:uid="{474E4DB8-D1A2-440C-8B66-1BB5AC243B83}"/>
    <cellStyle name="Millares [0] 6 2 4" xfId="1850" xr:uid="{0AD331F4-E9A7-4543-A94B-61A16956C4B3}"/>
    <cellStyle name="Millares [0] 6 3" xfId="611" xr:uid="{00000000-0005-0000-0000-000015000000}"/>
    <cellStyle name="Millares [0] 6 3 2" xfId="1988" xr:uid="{2B83FE15-C2F3-417F-89C6-914245F0E36B}"/>
    <cellStyle name="Millares [0] 6 3 2 2" xfId="2239" xr:uid="{2C6CF6FF-A373-4DAB-8F15-B0919F96C4AE}"/>
    <cellStyle name="Millares [0] 6 3 3" xfId="2189" xr:uid="{068CACAC-2FE8-4654-9E04-167B3D6C2E0F}"/>
    <cellStyle name="Millares [0] 6 4" xfId="692" xr:uid="{00000000-0005-0000-0000-000036000000}"/>
    <cellStyle name="Millares [0] 6 4 2" xfId="2019" xr:uid="{56BC741F-7B9D-4766-963A-ADC5914419F6}"/>
    <cellStyle name="Millares [0] 6 4 3" xfId="2231" xr:uid="{FB8E7B94-4D61-4B66-B916-F3EC4EFC9092}"/>
    <cellStyle name="Millares [0] 6 5" xfId="1510" xr:uid="{68B45D51-1FE1-4FC0-B1ED-1DC818AB7000}"/>
    <cellStyle name="Millares [0] 6 5 2" xfId="3599" xr:uid="{C8250D56-1E3B-4AC3-8A66-943E6F5265D6}"/>
    <cellStyle name="Millares [0] 6 6" xfId="1672" xr:uid="{6134F124-D359-49E0-B581-ACA7AC036A12}"/>
    <cellStyle name="Millares [0] 6 6 2" xfId="3965" xr:uid="{64ABC131-DF89-4FF2-8AF6-A41215BB807F}"/>
    <cellStyle name="Millares [0] 6 7" xfId="2161" xr:uid="{1A0B6D76-FC3F-495E-A4EF-46681475662D}"/>
    <cellStyle name="Millares [0] 7" xfId="189" xr:uid="{00000000-0005-0000-0000-0000E6000000}"/>
    <cellStyle name="Millares [0] 7 2" xfId="380" xr:uid="{00000000-0005-0000-0000-0000E6000000}"/>
    <cellStyle name="Millares [0] 7 2 2" xfId="714" xr:uid="{AB8C8806-3A52-4E64-9A13-CF1654C9F5DF}"/>
    <cellStyle name="Millares [0] 7 2 2 2" xfId="2029" xr:uid="{19C85A21-B985-4A78-A6DA-27C113FE17DB}"/>
    <cellStyle name="Millares [0] 7 2 2 3" xfId="2250" xr:uid="{49646036-2241-43CC-9105-1088515854A4}"/>
    <cellStyle name="Millares [0] 7 2 3" xfId="1854" xr:uid="{3B28B0C4-0B90-4B62-B428-C98540D60458}"/>
    <cellStyle name="Millares [0] 7 2 3 2" xfId="3736" xr:uid="{47E5EBE1-6784-4693-A8C2-45913846D41B}"/>
    <cellStyle name="Millares [0] 7 2 4" xfId="2201" xr:uid="{127F3079-9DB9-414E-82D1-A7279545A518}"/>
    <cellStyle name="Millares [0] 7 3" xfId="614" xr:uid="{00000000-0005-0000-0000-000016000000}"/>
    <cellStyle name="Millares [0] 7 3 11" xfId="4072" xr:uid="{BD9B33C1-1103-4538-9971-4CEF5162A833}"/>
    <cellStyle name="Millares [0] 7 3 2" xfId="1989" xr:uid="{577BF0A2-170F-48BE-8857-73EBC7165919}"/>
    <cellStyle name="Millares [0] 7 3 2 2" xfId="2241" xr:uid="{B4552AF2-9F0F-4EE3-AB7F-D648D5652B40}"/>
    <cellStyle name="Millares [0] 7 3 3" xfId="2191" xr:uid="{034172BF-6C0E-4996-B218-C956F778B223}"/>
    <cellStyle name="Millares [0] 7 4" xfId="1518" xr:uid="{9DA57E2B-06AC-4D7D-AB31-6599B4681CAD}"/>
    <cellStyle name="Millares [0] 7 4 2" xfId="2233" xr:uid="{A0E0A230-322E-45C8-8AD4-48C5778457F6}"/>
    <cellStyle name="Millares [0] 7 5" xfId="1676" xr:uid="{583729E1-B9C8-4FFD-83CA-17BB391394E0}"/>
    <cellStyle name="Millares [0] 7 5 2" xfId="3600" xr:uid="{19902B5E-CEB9-4414-8A7A-8975020DCFDE}"/>
    <cellStyle name="Millares [0] 7 6" xfId="2182" xr:uid="{AD8F2D73-3648-4202-8933-4F0B7BD9645D}"/>
    <cellStyle name="Millares [0] 8" xfId="226" xr:uid="{00000000-0005-0000-0000-0000F6000000}"/>
    <cellStyle name="Millares [0] 8 2" xfId="411" xr:uid="{00000000-0005-0000-0000-0000F6000000}"/>
    <cellStyle name="Millares [0] 8 2 2" xfId="1885" xr:uid="{FE2A3F7B-28DB-4545-B035-D2A286A3BF8E}"/>
    <cellStyle name="Millares [0] 8 2 2 2" xfId="3776" xr:uid="{30B2042E-A1C9-462E-99AD-8F533D04FC48}"/>
    <cellStyle name="Millares [0] 8 2 3" xfId="2242" xr:uid="{E2D7627F-9E3D-40DA-9726-C41C01022C55}"/>
    <cellStyle name="Millares [0] 8 3" xfId="618" xr:uid="{00000000-0005-0000-0000-000017000000}"/>
    <cellStyle name="Millares [0] 8 3 2" xfId="1990" xr:uid="{55739F13-06BF-424C-9DDA-10E2565705A3}"/>
    <cellStyle name="Millares [0] 8 3 3" xfId="3656" xr:uid="{65314B03-0D1C-46DC-8424-C44C8D411D5D}"/>
    <cellStyle name="Millares [0] 8 4" xfId="1560" xr:uid="{46A842DC-6185-407D-B56E-FA72B7F012CA}"/>
    <cellStyle name="Millares [0] 8 5" xfId="1707" xr:uid="{C29BAE70-D1D8-4B1E-9E9F-F3E15524E26A}"/>
    <cellStyle name="Millares [0] 8 6" xfId="2192" xr:uid="{1EA2B5F2-8265-4C66-84D2-AC18EE35C2E8}"/>
    <cellStyle name="Millares [0] 9" xfId="258" xr:uid="{00000000-0005-0000-0000-000013010000}"/>
    <cellStyle name="Millares [0] 9 2" xfId="443" xr:uid="{00000000-0005-0000-0000-000013010000}"/>
    <cellStyle name="Millares [0] 9 2 2" xfId="619" xr:uid="{00000000-0005-0000-0000-000019000000}"/>
    <cellStyle name="Millares [0] 9 2 2 2" xfId="1991" xr:uid="{E2FBB502-26D7-477B-BA97-D930AB039BDE}"/>
    <cellStyle name="Millares [0] 9 2 2 3" xfId="3795" xr:uid="{B4C8D9C3-D4C3-4B21-AA2B-8E3F4A7C34BC}"/>
    <cellStyle name="Millares [0] 9 2 3" xfId="1917" xr:uid="{8FE309DF-4BF9-4BD6-A102-E46409C2B043}"/>
    <cellStyle name="Millares [0] 9 2 4" xfId="2243" xr:uid="{F52D53A5-AA27-4E90-901F-8E58292F5FE0}"/>
    <cellStyle name="Millares [0] 9 3" xfId="1739" xr:uid="{04A46FAC-A206-44BB-97C0-D48BEF212553}"/>
    <cellStyle name="Millares [0] 9 3 2" xfId="3675" xr:uid="{3ABD9821-22A7-4A40-A511-3F2B8A2E8EEA}"/>
    <cellStyle name="Millares [0] 9 4" xfId="2193" xr:uid="{FB1F8420-BDCE-4A72-BE87-10E5E02C1F72}"/>
    <cellStyle name="Millares 10" xfId="5" xr:uid="{00000000-0005-0000-0000-000006000000}"/>
    <cellStyle name="Millares 10 10" xfId="1281" xr:uid="{00000000-0005-0000-0000-00003D010000}"/>
    <cellStyle name="Millares 10 11" xfId="1494" xr:uid="{5469B58E-7833-466F-BF2F-83CEA4FD4D05}"/>
    <cellStyle name="Millares 10 12" xfId="1571" xr:uid="{13C5F708-8E50-4416-A41F-E8F8E8055A70}"/>
    <cellStyle name="Millares 10 13" xfId="2165" xr:uid="{26428A00-A4C4-4E9F-B6F7-524017B5A61E}"/>
    <cellStyle name="Millares 10 14" xfId="3407" xr:uid="{C7B24969-5B40-4789-B0F0-535325678A09}"/>
    <cellStyle name="Millares 10 2" xfId="24" xr:uid="{00000000-0005-0000-0000-000007000000}"/>
    <cellStyle name="Millares 10 2 2" xfId="82" xr:uid="{00000000-0005-0000-0000-000007000000}"/>
    <cellStyle name="Millares 10 2 2 2" xfId="140" xr:uid="{00000000-0005-0000-0000-000007000000}"/>
    <cellStyle name="Millares 10 2 2 2 2" xfId="358" xr:uid="{00000000-0005-0000-0000-000007000000}"/>
    <cellStyle name="Millares 10 2 2 2 2 2" xfId="1832" xr:uid="{2EF44B3C-D085-4D0A-8A75-CFAA42206EC8}"/>
    <cellStyle name="Millares 10 2 2 2 3" xfId="1654" xr:uid="{EAE3D7A5-C01C-4EF3-BE32-213BEB828FDF}"/>
    <cellStyle name="Millares 10 2 2 2 4" xfId="3971" xr:uid="{8D882AE4-554A-4864-88CE-D5881765412D}"/>
    <cellStyle name="Millares 10 2 2 3" xfId="306" xr:uid="{00000000-0005-0000-0000-000007000000}"/>
    <cellStyle name="Millares 10 2 2 3 2" xfId="1780" xr:uid="{8BA560CA-FFF3-4391-B776-5BA4F5F52E8F}"/>
    <cellStyle name="Millares 10 2 2 4" xfId="596" xr:uid="{00000000-0005-0000-0000-00001A000000}"/>
    <cellStyle name="Millares 10 2 2 4 2" xfId="1982" xr:uid="{82C4FC1A-2601-4DD9-8A9C-7D3CBF69B60D}"/>
    <cellStyle name="Millares 10 2 2 5" xfId="1602" xr:uid="{A06B5513-BAC4-4AFC-8603-EEEE0B0BE781}"/>
    <cellStyle name="Millares 10 2 2 6" xfId="3446" xr:uid="{9AF41AE3-31E3-4760-823F-60F60EBB5820}"/>
    <cellStyle name="Millares 10 2 3" xfId="112" xr:uid="{00000000-0005-0000-0000-000007000000}"/>
    <cellStyle name="Millares 10 2 3 2" xfId="330" xr:uid="{00000000-0005-0000-0000-000007000000}"/>
    <cellStyle name="Millares 10 2 3 2 2" xfId="1804" xr:uid="{9EB2258D-EAFC-4A21-AFBA-4D1C2033A814}"/>
    <cellStyle name="Millares 10 2 3 3" xfId="1626" xr:uid="{231339CC-7A27-4BCD-A16F-FFDCB7595B05}"/>
    <cellStyle name="Millares 10 2 3 4" xfId="3962" xr:uid="{DBE6739B-D3AE-42B6-82E8-EECDADFF0C57}"/>
    <cellStyle name="Millares 10 2 4" xfId="207" xr:uid="{00000000-0005-0000-0000-000007000000}"/>
    <cellStyle name="Millares 10 2 4 2" xfId="392" xr:uid="{00000000-0005-0000-0000-000007000000}"/>
    <cellStyle name="Millares 10 2 4 2 2" xfId="1866" xr:uid="{BED9DD2C-A5BA-419C-A54C-85151D42E64F}"/>
    <cellStyle name="Millares 10 2 4 3" xfId="1688" xr:uid="{957C8728-B4A8-4DD5-88DC-99FB47FB8401}"/>
    <cellStyle name="Millares 10 2 5" xfId="236" xr:uid="{00000000-0005-0000-0000-000007000000}"/>
    <cellStyle name="Millares 10 2 5 2" xfId="421" xr:uid="{00000000-0005-0000-0000-000007000000}"/>
    <cellStyle name="Millares 10 2 5 2 2" xfId="1895" xr:uid="{EB357E00-038A-4CE0-9002-14AC11EFFFE5}"/>
    <cellStyle name="Millares 10 2 5 3" xfId="1717" xr:uid="{6D69BABD-491F-4197-8AA6-3338B4C9E6C8}"/>
    <cellStyle name="Millares 10 2 6" xfId="279" xr:uid="{00000000-0005-0000-0000-000007000000}"/>
    <cellStyle name="Millares 10 2 6 2" xfId="1753" xr:uid="{58CE206F-11A8-4595-9DF0-BADF01D110F8}"/>
    <cellStyle name="Millares 10 2 7" xfId="1536" xr:uid="{6DAB5D74-AA89-47A3-A208-4B5868228F7A}"/>
    <cellStyle name="Millares 10 2 8" xfId="1575" xr:uid="{796F090B-6E45-4936-8C27-BB36F120175E}"/>
    <cellStyle name="Millares 10 2 9" xfId="3468" xr:uid="{5E4246C9-7946-4A50-A5B8-7E2EEDF9CC49}"/>
    <cellStyle name="Millares 10 3" xfId="78" xr:uid="{00000000-0005-0000-0000-000006000000}"/>
    <cellStyle name="Millares 10 3 2" xfId="136" xr:uid="{00000000-0005-0000-0000-000006000000}"/>
    <cellStyle name="Millares 10 3 2 2" xfId="354" xr:uid="{00000000-0005-0000-0000-000006000000}"/>
    <cellStyle name="Millares 10 3 2 2 2" xfId="1828" xr:uid="{A82027A0-A29B-4A1D-93CD-A9997B810697}"/>
    <cellStyle name="Millares 10 3 2 3" xfId="1650" xr:uid="{F2178D00-65B5-4E9F-8724-6C306328461E}"/>
    <cellStyle name="Millares 10 3 2 4" xfId="4046" xr:uid="{29AB48FE-7511-4F1C-9940-F738197E6E2B}"/>
    <cellStyle name="Millares 10 3 3" xfId="302" xr:uid="{00000000-0005-0000-0000-000006000000}"/>
    <cellStyle name="Millares 10 3 3 2" xfId="1776" xr:uid="{1D10C4DC-FCAB-484D-BE90-5303A44FB4DC}"/>
    <cellStyle name="Millares 10 3 3 3" xfId="3989" xr:uid="{AAC84701-6D00-4A24-AE4D-9769A0DE245C}"/>
    <cellStyle name="Millares 10 3 4" xfId="1598" xr:uid="{3E29075B-137D-4348-82B2-A7B0E185D0AA}"/>
    <cellStyle name="Millares 10 3 5" xfId="3513" xr:uid="{9E6F6F92-33A3-46AA-BF4E-D50FF335D8B1}"/>
    <cellStyle name="Millares 10 4" xfId="108" xr:uid="{00000000-0005-0000-0000-000006000000}"/>
    <cellStyle name="Millares 10 4 2" xfId="326" xr:uid="{00000000-0005-0000-0000-000006000000}"/>
    <cellStyle name="Millares 10 4 2 2" xfId="1800" xr:uid="{FD560B2E-18DE-4AF6-BC53-1EF70D35F552}"/>
    <cellStyle name="Millares 10 4 2 3" xfId="4037" xr:uid="{54B93303-533C-4C22-8A61-ABDAA4989C2E}"/>
    <cellStyle name="Millares 10 4 3" xfId="1622" xr:uid="{E6A7CD24-9876-4148-B463-A060121BB39A}"/>
    <cellStyle name="Millares 10 4 4" xfId="3572" xr:uid="{73A767F6-F594-4615-AC43-5E8B38EBCD56}"/>
    <cellStyle name="Millares 10 5" xfId="202" xr:uid="{00000000-0005-0000-0000-000006000000}"/>
    <cellStyle name="Millares 10 5 2" xfId="387" xr:uid="{00000000-0005-0000-0000-000006000000}"/>
    <cellStyle name="Millares 10 5 2 2" xfId="1861" xr:uid="{E8D1EBF8-72D4-4F26-861A-7D40C0A465FA}"/>
    <cellStyle name="Millares 10 5 3" xfId="1683" xr:uid="{A7E0E4C0-336F-4835-B63B-3E0913CD8F23}"/>
    <cellStyle name="Millares 10 6" xfId="231" xr:uid="{00000000-0005-0000-0000-000006000000}"/>
    <cellStyle name="Millares 10 6 2" xfId="416" xr:uid="{00000000-0005-0000-0000-000006000000}"/>
    <cellStyle name="Millares 10 6 2 2" xfId="1890" xr:uid="{8C8BCD4D-C392-4778-8BF3-553386A25BED}"/>
    <cellStyle name="Millares 10 6 3" xfId="1712" xr:uid="{FE24FF88-9E82-444C-AF97-8F6251BB6A3A}"/>
    <cellStyle name="Millares 10 7" xfId="275" xr:uid="{00000000-0005-0000-0000-000006000000}"/>
    <cellStyle name="Millares 10 7 2" xfId="1749" xr:uid="{40277F3C-F872-4351-BF6A-224EF23BF5FC}"/>
    <cellStyle name="Millares 10 8" xfId="663" xr:uid="{49B29B52-B7D9-4A7C-96DE-851D74077AAC}"/>
    <cellStyle name="Millares 10 8 2" xfId="1997" xr:uid="{0031ADCF-28FB-4F0A-A99D-E64D74F0D5A7}"/>
    <cellStyle name="Millares 10 9" xfId="944" xr:uid="{F1785DDF-B0CD-4622-BA40-FA446518F14C}"/>
    <cellStyle name="Millares 100 11" xfId="501" xr:uid="{00000000-0005-0000-0000-00001B000000}"/>
    <cellStyle name="Millares 100 11 2" xfId="766" xr:uid="{B2127B8F-005C-410A-ADD9-F34D4687B64F}"/>
    <cellStyle name="Millares 100 11 2 2" xfId="2053" xr:uid="{6A1BA0CC-1AE6-4DB3-8E55-51D07929630E}"/>
    <cellStyle name="Millares 100 11 2 2 2" xfId="3759" xr:uid="{BE50A841-8E82-4B2C-B8BF-8F9DF530250F}"/>
    <cellStyle name="Millares 100 11 2 2 3" xfId="3853" xr:uid="{78877F44-C0FB-4AF5-8BFD-C2EFF88CC09F}"/>
    <cellStyle name="Millares 100 11 2 2 4" xfId="3623" xr:uid="{9E73A0A8-EA22-4CFC-A34C-949A9DA36C36}"/>
    <cellStyle name="Millares 100 11 2 3" xfId="2145" xr:uid="{9C59A4B9-2640-4DA3-B408-5D1EFC8E9D23}"/>
    <cellStyle name="Millares 100 11 2 3 2" xfId="3722" xr:uid="{6FDC88E4-549A-4019-983D-599664B5CF9E}"/>
    <cellStyle name="Millares 100 11 2 4" xfId="3435" xr:uid="{DAFB2D0E-C253-413D-B191-B1CDFBD5C4D0}"/>
    <cellStyle name="Millares 100 11 2 5" xfId="3950" xr:uid="{D40309AD-D826-4B46-ADF8-716E11F2064B}"/>
    <cellStyle name="Millares 100 11 2 6" xfId="3414" xr:uid="{7D66ECAF-EF12-4B05-9E94-322E9271DFFB}"/>
    <cellStyle name="Millares 100 11 3" xfId="725" xr:uid="{49A37FAC-62EB-443E-88CC-D02B1DDB15DB}"/>
    <cellStyle name="Millares 100 11 3 2" xfId="2033" xr:uid="{3930D322-13F0-4DE0-8B7E-D1CD2DB1B959}"/>
    <cellStyle name="Millares 100 11 3 2 2" xfId="3741" xr:uid="{E233E7BB-2103-4ACD-9D2D-B852D1B05DEC}"/>
    <cellStyle name="Millares 100 11 3 3" xfId="3892" xr:uid="{4050EF41-8790-4A63-B6B9-3CE66BEE9749}"/>
    <cellStyle name="Millares 100 11 3 4" xfId="3605" xr:uid="{E35ABDBD-EA23-4130-837B-98EC4BFDFBA0}"/>
    <cellStyle name="Millares 100 11 4" xfId="706" xr:uid="{29594439-1CB9-4F16-8814-E192CB2D9BA0}"/>
    <cellStyle name="Millares 100 11 4 2" xfId="2025" xr:uid="{C3447A41-3A6F-4EB8-A9FD-3A353CEAC2D1}"/>
    <cellStyle name="Millares 100 11 4 2 2" xfId="3782" xr:uid="{525C8B25-89C7-42F8-A3B4-5E5141F85515}"/>
    <cellStyle name="Millares 100 11 4 3" xfId="3662" xr:uid="{9CC3952F-1FFB-4220-B4AC-95BC5DD150A8}"/>
    <cellStyle name="Millares 100 11 5" xfId="1962" xr:uid="{ED4C4AA7-65F4-47CC-BBB2-B56269CA7AE1}"/>
    <cellStyle name="Millares 100 11 5 2" xfId="3812" xr:uid="{847999B1-13CA-4D7B-BA09-FD89E482006F}"/>
    <cellStyle name="Millares 100 11 5 3" xfId="3697" xr:uid="{A25811AC-B157-49F5-B99F-56BD21BE2CC9}"/>
    <cellStyle name="Millares 100 11 6" xfId="3587" xr:uid="{8A6A9380-52CD-41C6-A15F-9B4A0B220C42}"/>
    <cellStyle name="Millares 100 11 7" xfId="2276" xr:uid="{AF82C2B3-108C-4685-AC8B-22E460B916E4}"/>
    <cellStyle name="Millares 104" xfId="3565" xr:uid="{3E8C4DAA-A788-451A-8D2E-6C397B9D788C}"/>
    <cellStyle name="Millares 109" xfId="779" xr:uid="{EA6C5285-A06F-41D4-B2EF-45393673F66B}"/>
    <cellStyle name="Millares 11" xfId="25" xr:uid="{00000000-0005-0000-0000-000008000000}"/>
    <cellStyle name="Millares 11 10" xfId="1495" xr:uid="{8F2BDD38-0EEE-464B-A161-B5DABC10BF0C}"/>
    <cellStyle name="Millares 11 11" xfId="1576" xr:uid="{559AF2F4-B75E-4047-B090-AE6AEA3B2DBB}"/>
    <cellStyle name="Millares 11 12" xfId="2163" xr:uid="{A6FDB9D8-96DA-4D7E-9AAC-93000E3F6E0F}"/>
    <cellStyle name="Millares 11 13" xfId="3485" xr:uid="{D931A67F-70F8-4B1E-B8F2-044131632AB7}"/>
    <cellStyle name="Millares 11 2" xfId="83" xr:uid="{00000000-0005-0000-0000-000008000000}"/>
    <cellStyle name="Millares 11 2 2" xfId="141" xr:uid="{00000000-0005-0000-0000-000008000000}"/>
    <cellStyle name="Millares 11 2 2 2" xfId="359" xr:uid="{00000000-0005-0000-0000-000008000000}"/>
    <cellStyle name="Millares 11 2 2 2 2" xfId="1833" xr:uid="{0E5FD289-9454-470C-B551-9D126311A2CE}"/>
    <cellStyle name="Millares 11 2 2 2 3" xfId="3444" xr:uid="{E2B086B7-A655-4264-9998-4A426913B9D5}"/>
    <cellStyle name="Millares 11 2 2 3" xfId="1655" xr:uid="{F87BC599-2D65-4006-9FFC-BB71DCC56373}"/>
    <cellStyle name="Millares 11 2 2 4" xfId="3974" xr:uid="{D2C85A45-B403-4B94-947B-42B1E6301DB9}"/>
    <cellStyle name="Millares 11 2 3" xfId="307" xr:uid="{00000000-0005-0000-0000-000008000000}"/>
    <cellStyle name="Millares 11 2 3 2" xfId="1781" xr:uid="{CB670E33-2904-48A6-B457-79765F3A4D4E}"/>
    <cellStyle name="Millares 11 2 3 3" xfId="4020" xr:uid="{319DA871-4822-466B-88DB-1BA9962FB89D}"/>
    <cellStyle name="Millares 11 2 4" xfId="1537" xr:uid="{C7A997AE-8479-42C2-BEB9-8752B15B1940}"/>
    <cellStyle name="Millares 11 2 5" xfId="1603" xr:uid="{1E8C44F6-979A-4E0E-BCA0-ED172B785A62}"/>
    <cellStyle name="Millares 11 2 6" xfId="3469" xr:uid="{24B2CBF3-71FF-428D-ADF2-89365641ED00}"/>
    <cellStyle name="Millares 11 3" xfId="113" xr:uid="{00000000-0005-0000-0000-000008000000}"/>
    <cellStyle name="Millares 11 3 2" xfId="331" xr:uid="{00000000-0005-0000-0000-000008000000}"/>
    <cellStyle name="Millares 11 3 2 2" xfId="1805" xr:uid="{251991AC-C0FC-496A-A20B-64996516C088}"/>
    <cellStyle name="Millares 11 3 2 3" xfId="3884" xr:uid="{E7A88A26-1BD5-4B47-9F84-A9133AEAF2B2}"/>
    <cellStyle name="Millares 11 3 3" xfId="1627" xr:uid="{6A7A9782-F11D-4B51-93A2-C57C7B285892}"/>
    <cellStyle name="Millares 11 3 3 2" xfId="3496" xr:uid="{C1EAB107-6586-4F7E-A09D-10B92F87E64A}"/>
    <cellStyle name="Millares 11 3 4" xfId="3514" xr:uid="{AE4C281F-FC73-42F4-82C5-4DB62205B12F}"/>
    <cellStyle name="Millares 11 4" xfId="208" xr:uid="{00000000-0005-0000-0000-000008000000}"/>
    <cellStyle name="Millares 11 4 2" xfId="393" xr:uid="{00000000-0005-0000-0000-000008000000}"/>
    <cellStyle name="Millares 11 4 2 2" xfId="1867" xr:uid="{3D9542F1-11C6-4771-A60B-27A37B8551B0}"/>
    <cellStyle name="Millares 11 4 2 3" xfId="4011" xr:uid="{1A24292A-D3A3-47B5-ABE2-682E905F7672}"/>
    <cellStyle name="Millares 11 4 3" xfId="1689" xr:uid="{96D5EBE9-7D03-4001-A4FE-477DCCD72860}"/>
    <cellStyle name="Millares 11 4 4" xfId="3422" xr:uid="{3437A7D6-2433-4821-8699-DE693D5DD1D9}"/>
    <cellStyle name="Millares 11 5" xfId="237" xr:uid="{00000000-0005-0000-0000-000008000000}"/>
    <cellStyle name="Millares 11 5 2" xfId="422" xr:uid="{00000000-0005-0000-0000-000008000000}"/>
    <cellStyle name="Millares 11 5 2 2" xfId="1896" xr:uid="{8C58D47F-A02A-4E7A-8C3E-68FD60EAC4C5}"/>
    <cellStyle name="Millares 11 5 3" xfId="1718" xr:uid="{870DFD2D-E2F6-4657-BDA8-25F625642D6F}"/>
    <cellStyle name="Millares 11 6" xfId="280" xr:uid="{00000000-0005-0000-0000-000008000000}"/>
    <cellStyle name="Millares 11 6 2" xfId="1754" xr:uid="{34978C5C-5E8B-4462-A700-C2F6ACE3C0AA}"/>
    <cellStyle name="Millares 11 7" xfId="744" xr:uid="{B931DCD7-B8BC-4BA7-9DC3-B85FC3078488}"/>
    <cellStyle name="Millares 11 7 2" xfId="2038" xr:uid="{D2A03C7C-9AD9-4507-8690-6790E7D11769}"/>
    <cellStyle name="Millares 11 8" xfId="954" xr:uid="{CE5B10E3-A975-450A-B32D-A50747DCEF80}"/>
    <cellStyle name="Millares 11 9" xfId="1283" xr:uid="{00000000-0005-0000-0000-00003E010000}"/>
    <cellStyle name="Millares 111" xfId="781" xr:uid="{E27C65A4-F3B2-4B5F-B0D6-2DDE790D279E}"/>
    <cellStyle name="Millares 118" xfId="3493" xr:uid="{A471467E-9389-40CA-8C3E-57583164E6EC}"/>
    <cellStyle name="Millares 12" xfId="26" xr:uid="{00000000-0005-0000-0000-000009000000}"/>
    <cellStyle name="Millares 12 10" xfId="1496" xr:uid="{82810E9C-F293-4CBB-B2CF-5D377676BF80}"/>
    <cellStyle name="Millares 12 11" xfId="1577" xr:uid="{4B4C8663-26FF-49CD-9087-0D1F3BB90D21}"/>
    <cellStyle name="Millares 12 12" xfId="2166" xr:uid="{59797448-8DAE-43A8-9856-800560B1153A}"/>
    <cellStyle name="Millares 12 13" xfId="2296" xr:uid="{DEC73D20-1679-4DAE-A8CE-8B24716C1204}"/>
    <cellStyle name="Millares 12 2" xfId="84" xr:uid="{00000000-0005-0000-0000-000009000000}"/>
    <cellStyle name="Millares 12 2 10" xfId="3470" xr:uid="{29CFF3E4-BEE0-4936-856E-AB7B4F8B5705}"/>
    <cellStyle name="Millares 12 2 2" xfId="142" xr:uid="{00000000-0005-0000-0000-000009000000}"/>
    <cellStyle name="Millares 12 2 2 2" xfId="360" xr:uid="{00000000-0005-0000-0000-000009000000}"/>
    <cellStyle name="Millares 12 2 2 2 2" xfId="1834" xr:uid="{458B9FEF-8DBC-4211-B599-5038DBC60DDE}"/>
    <cellStyle name="Millares 12 2 2 2 2 2" xfId="3768" xr:uid="{8E38B603-3113-474A-8225-C2DB7CADA1AB}"/>
    <cellStyle name="Millares 12 2 2 2 3" xfId="4028" xr:uid="{DBADBFD4-E77B-4AC8-BDC4-1CFF3DCFDA60}"/>
    <cellStyle name="Millares 12 2 2 2 4" xfId="3631" xr:uid="{F94F7154-B83E-49F1-B0DE-0CA8BA7769D1}"/>
    <cellStyle name="Millares 12 2 2 3" xfId="1656" xr:uid="{97860B9E-4E87-419A-B210-AC6084EB6184}"/>
    <cellStyle name="Millares 12 2 2 3 2" xfId="3731" xr:uid="{D49A0403-D4EA-4CDF-9173-CB324EC98030}"/>
    <cellStyle name="Millares 12 2 2 4" xfId="3949" xr:uid="{35133DB5-F9FE-433E-96FF-8AA3A207E8B5}"/>
    <cellStyle name="Millares 12 2 2 5" xfId="3594" xr:uid="{C487DD9D-55C6-486F-91FB-C73F0939E1AD}"/>
    <cellStyle name="Millares 12 2 3" xfId="308" xr:uid="{00000000-0005-0000-0000-000009000000}"/>
    <cellStyle name="Millares 12 2 3 2" xfId="1782" xr:uid="{8DEAB1C7-2C44-4A9E-B036-33F6363EAB93}"/>
    <cellStyle name="Millares 12 2 3 2 2" xfId="3750" xr:uid="{E47A83B8-FB29-43AE-B9F7-653BB468C9A8}"/>
    <cellStyle name="Millares 12 2 3 3" xfId="3500" xr:uid="{C2693663-F7E3-4CB5-A932-991A04D4CAED}"/>
    <cellStyle name="Millares 12 2 3 4" xfId="3614" xr:uid="{9785A68E-B9E8-4C8E-9C8E-5FF2101CACEC}"/>
    <cellStyle name="Millares 12 2 4" xfId="1538" xr:uid="{27B37C33-8F1D-4695-87A0-5CC77EC9D9F5}"/>
    <cellStyle name="Millares 12 2 4 2" xfId="3791" xr:uid="{A482827F-A3ED-4BBC-9D0D-E6E167ACE0B4}"/>
    <cellStyle name="Millares 12 2 4 3" xfId="3671" xr:uid="{6AC37A33-475F-4E12-8F70-5DF62D5FECEE}"/>
    <cellStyle name="Millares 12 2 5" xfId="1604" xr:uid="{3DA0B37B-17C1-41DC-B2B5-5FB409CC11C6}"/>
    <cellStyle name="Millares 12 2 5 2" xfId="3802" xr:uid="{67943F6F-8CEF-48D6-B211-756FCAAEA47D}"/>
    <cellStyle name="Millares 12 2 5 3" xfId="3682" xr:uid="{E0C1E9E5-F93E-46BE-8B82-D35AEF6CEA9C}"/>
    <cellStyle name="Millares 12 2 6" xfId="3706" xr:uid="{6EE9943D-C372-4B64-AC95-8EB21B7EB05A}"/>
    <cellStyle name="Millares 12 2 6 2" xfId="3821" xr:uid="{6E7B14FB-DF89-4DE4-B947-C2560F4D908A}"/>
    <cellStyle name="Millares 12 2 7" xfId="3714" xr:uid="{B4326DD4-BBE4-4259-B714-94F6AE5EEE64}"/>
    <cellStyle name="Millares 12 2 8" xfId="3570" xr:uid="{03AFCB7F-ED19-4E62-A9EC-083876DEFD27}"/>
    <cellStyle name="Millares 12 2 9" xfId="3494" xr:uid="{52891547-40DA-4A33-B523-3A10B7ADC79B}"/>
    <cellStyle name="Millares 12 3" xfId="114" xr:uid="{00000000-0005-0000-0000-000009000000}"/>
    <cellStyle name="Millares 12 3 2" xfId="332" xr:uid="{00000000-0005-0000-0000-000009000000}"/>
    <cellStyle name="Millares 12 3 2 2" xfId="1806" xr:uid="{7DC799E7-7E78-4995-B9B5-990BC311ECD3}"/>
    <cellStyle name="Millares 12 3 2 2 2" xfId="3766" xr:uid="{CB9AD24A-BABD-43E8-A5B9-43027843103D}"/>
    <cellStyle name="Millares 12 3 2 3" xfId="3839" xr:uid="{1F06ED40-B0E6-495F-B2C9-EFABF4DED014}"/>
    <cellStyle name="Millares 12 3 2 4" xfId="3629" xr:uid="{A8BB114D-C9AC-48D2-932D-FEBFB11E1214}"/>
    <cellStyle name="Millares 12 3 3" xfId="1628" xr:uid="{DC7C3B0A-9D45-4DB0-811C-6E150302F4D6}"/>
    <cellStyle name="Millares 12 3 3 2" xfId="3729" xr:uid="{FB077DF6-F94C-4B1D-8F42-BC53E1EB0F3F}"/>
    <cellStyle name="Millares 12 3 4" xfId="3592" xr:uid="{1F48DE0A-33BE-4E57-BD75-30EA675CD720}"/>
    <cellStyle name="Millares 12 3 5" xfId="3647" xr:uid="{2637F664-684A-4A7C-ACD6-773741583993}"/>
    <cellStyle name="Millares 12 3 6" xfId="3515" xr:uid="{ADCD1606-9E01-433A-9B21-DAA64F115C27}"/>
    <cellStyle name="Millares 12 4" xfId="209" xr:uid="{00000000-0005-0000-0000-000009000000}"/>
    <cellStyle name="Millares 12 4 2" xfId="394" xr:uid="{00000000-0005-0000-0000-000009000000}"/>
    <cellStyle name="Millares 12 4 2 2" xfId="1868" xr:uid="{DCA5D8E6-B944-40D1-845F-FED205325AD5}"/>
    <cellStyle name="Millares 12 4 2 3" xfId="4048" xr:uid="{A16BCFCB-8114-4166-8B50-A02694628E6E}"/>
    <cellStyle name="Millares 12 4 3" xfId="1690" xr:uid="{BE130A96-4E15-4731-B506-F5FE95806499}"/>
    <cellStyle name="Millares 12 4 4" xfId="3642" xr:uid="{3A53746F-F216-4353-B754-7A9280144BB9}"/>
    <cellStyle name="Millares 12 5" xfId="238" xr:uid="{00000000-0005-0000-0000-000009000000}"/>
    <cellStyle name="Millares 12 5 2" xfId="423" xr:uid="{00000000-0005-0000-0000-000009000000}"/>
    <cellStyle name="Millares 12 5 2 2" xfId="1897" xr:uid="{BEB4D87B-030A-4254-8ED8-39856D9C7B35}"/>
    <cellStyle name="Millares 12 5 2 3" xfId="3748" xr:uid="{E1223EE8-F240-4ADF-A045-92113865BF82}"/>
    <cellStyle name="Millares 12 5 3" xfId="1719" xr:uid="{B736B81F-27EF-42E8-B317-EFF0378ED227}"/>
    <cellStyle name="Millares 12 5 4" xfId="3612" xr:uid="{84850ECD-4581-4EC2-8CCB-A9E8D77198D0}"/>
    <cellStyle name="Millares 12 6" xfId="281" xr:uid="{00000000-0005-0000-0000-000009000000}"/>
    <cellStyle name="Millares 12 6 2" xfId="1755" xr:uid="{FFD7F445-F5E0-4084-B7AA-41832D838586}"/>
    <cellStyle name="Millares 12 6 2 2" xfId="3789" xr:uid="{04BA357F-CD68-4B5A-9C0B-F384C2FD43B2}"/>
    <cellStyle name="Millares 12 6 3" xfId="3669" xr:uid="{6F5E17CE-0B8F-4540-8043-9D35AEDDF102}"/>
    <cellStyle name="Millares 12 7" xfId="740" xr:uid="{6F5E5D2F-66CF-4D1F-9E17-76533F43A769}"/>
    <cellStyle name="Millares 12 7 2" xfId="2036" xr:uid="{76947827-1DF5-4A8D-9CFC-BB1173DB4E40}"/>
    <cellStyle name="Millares 12 7 2 2" xfId="3819" xr:uid="{EA48061D-961E-4ABD-A476-396C6C939D32}"/>
    <cellStyle name="Millares 12 7 3" xfId="3704" xr:uid="{0E172651-7003-439C-879D-9354E8650ED8}"/>
    <cellStyle name="Millares 12 8" xfId="955" xr:uid="{1F558FC2-977E-4F12-86BA-3F3C93CE48F8}"/>
    <cellStyle name="Millares 12 8 2" xfId="3460" xr:uid="{6D3A760F-B848-4355-9666-070ADE733DD9}"/>
    <cellStyle name="Millares 12 9" xfId="1286" xr:uid="{00000000-0005-0000-0000-00003F010000}"/>
    <cellStyle name="Millares 12 9 2" xfId="3678" xr:uid="{C72AD7F6-FF8F-403A-92EC-6EFC42E82DAF}"/>
    <cellStyle name="Millares 13" xfId="27" xr:uid="{00000000-0005-0000-0000-00000A000000}"/>
    <cellStyle name="Millares 13 10" xfId="1497" xr:uid="{A9FFF910-609C-450F-8CB3-1A68BEB85627}"/>
    <cellStyle name="Millares 13 11" xfId="1578" xr:uid="{CEC29944-9E55-46AD-B1F2-1B9C7DF1CCA9}"/>
    <cellStyle name="Millares 13 12" xfId="3408" xr:uid="{A7AD9057-6CCC-41A3-A5A0-3C1F04C60CC5}"/>
    <cellStyle name="Millares 13 2" xfId="85" xr:uid="{00000000-0005-0000-0000-00000A000000}"/>
    <cellStyle name="Millares 13 2 2" xfId="143" xr:uid="{00000000-0005-0000-0000-00000A000000}"/>
    <cellStyle name="Millares 13 2 2 2" xfId="361" xr:uid="{00000000-0005-0000-0000-00000A000000}"/>
    <cellStyle name="Millares 13 2 2 2 2" xfId="1835" xr:uid="{26DC3FA7-45E7-4786-ACD2-5CBA4AB150E8}"/>
    <cellStyle name="Millares 13 2 2 2 3" xfId="3973" xr:uid="{7442C1C7-645B-4F56-96DA-9E8A4ACE4319}"/>
    <cellStyle name="Millares 13 2 2 3" xfId="1657" xr:uid="{FE88A739-A4F1-49C9-8D86-E73B4241EBC6}"/>
    <cellStyle name="Millares 13 2 2 4" xfId="3914" xr:uid="{14194904-9297-4E07-A164-75E121609032}"/>
    <cellStyle name="Millares 13 2 3" xfId="309" xr:uid="{00000000-0005-0000-0000-00000A000000}"/>
    <cellStyle name="Millares 13 2 3 2" xfId="1783" xr:uid="{C52E5439-2C14-4C1E-B776-06AE2C647E12}"/>
    <cellStyle name="Millares 13 2 3 3" xfId="3996" xr:uid="{DA0C4FB6-1551-41DC-8ED1-02055D47C96B}"/>
    <cellStyle name="Millares 13 2 4" xfId="1539" xr:uid="{3015346D-95DE-48EA-858E-1751C095DB67}"/>
    <cellStyle name="Millares 13 2 4 2" xfId="3926" xr:uid="{59FE92B8-09E8-453A-88A2-93B7584756E0}"/>
    <cellStyle name="Millares 13 2 5" xfId="1605" xr:uid="{E5682FC0-E1BD-4F99-975A-B60F86CA1A45}"/>
    <cellStyle name="Millares 13 2 6" xfId="3472" xr:uid="{8302934A-4DB3-4194-AE0B-24C2E393EA23}"/>
    <cellStyle name="Millares 13 3" xfId="115" xr:uid="{00000000-0005-0000-0000-00000A000000}"/>
    <cellStyle name="Millares 13 3 2" xfId="333" xr:uid="{00000000-0005-0000-0000-00000A000000}"/>
    <cellStyle name="Millares 13 3 2 2" xfId="1807" xr:uid="{9341807D-DDF9-4D88-B496-5BD9B1D8494B}"/>
    <cellStyle name="Millares 13 3 2 3" xfId="3854" xr:uid="{CDE955D2-1B14-4315-BB43-DC8BB5556B4F}"/>
    <cellStyle name="Millares 13 3 3" xfId="1629" xr:uid="{EF71E325-ABF2-45EF-BB04-6633FD65F5D1}"/>
    <cellStyle name="Millares 13 3 3 2" xfId="3869" xr:uid="{16AF82B1-07DC-4D8B-B011-C6303D7C393E}"/>
    <cellStyle name="Millares 13 3 4" xfId="3516" xr:uid="{4557EDCA-B228-43EF-A360-6C3CC06E271D}"/>
    <cellStyle name="Millares 13 4" xfId="210" xr:uid="{00000000-0005-0000-0000-00000A000000}"/>
    <cellStyle name="Millares 13 4 2" xfId="395" xr:uid="{00000000-0005-0000-0000-00000A000000}"/>
    <cellStyle name="Millares 13 4 2 2" xfId="1869" xr:uid="{FCEE479F-8DFA-454F-8C29-61B21E4CB3C4}"/>
    <cellStyle name="Millares 13 4 3" xfId="1691" xr:uid="{9CAED28B-3017-46A0-BC3E-ECBD7DAC6BEE}"/>
    <cellStyle name="Millares 13 4 4" xfId="3558" xr:uid="{93993A05-106C-4F25-B60C-8F73FAD63D5F}"/>
    <cellStyle name="Millares 13 5" xfId="239" xr:uid="{00000000-0005-0000-0000-00000A000000}"/>
    <cellStyle name="Millares 13 5 2" xfId="424" xr:uid="{00000000-0005-0000-0000-00000A000000}"/>
    <cellStyle name="Millares 13 5 2 2" xfId="1898" xr:uid="{43ED4227-DB64-4B40-9A1D-101BB42B324B}"/>
    <cellStyle name="Millares 13 5 3" xfId="1720" xr:uid="{BE9B985E-AC15-41DF-99A4-81F31D378FF9}"/>
    <cellStyle name="Millares 13 5 4" xfId="3909" xr:uid="{45747FBC-B258-4872-9FD0-96765ACF9086}"/>
    <cellStyle name="Millares 13 6" xfId="282" xr:uid="{00000000-0005-0000-0000-00000A000000}"/>
    <cellStyle name="Millares 13 6 2" xfId="1756" xr:uid="{9C9C171A-5DD2-429B-A10C-AFE84968F7B2}"/>
    <cellStyle name="Millares 13 7" xfId="786" xr:uid="{D5375CC9-05F4-42B1-8260-807E36EB79AD}"/>
    <cellStyle name="Millares 13 7 2" xfId="2064" xr:uid="{9517B216-C5C9-40A4-BC21-C4BE1E7E1DAB}"/>
    <cellStyle name="Millares 13 8" xfId="961" xr:uid="{D5C7B416-FF97-4CC0-9D35-F73931AD90B1}"/>
    <cellStyle name="Millares 13 9" xfId="1285" xr:uid="{00000000-0005-0000-0000-000040010000}"/>
    <cellStyle name="Millares 14" xfId="28" xr:uid="{00000000-0005-0000-0000-00000B000000}"/>
    <cellStyle name="Millares 14 10" xfId="1579" xr:uid="{3B2C1C0E-0F5E-4435-B5B8-52A8BA06E843}"/>
    <cellStyle name="Millares 14 11" xfId="3484" xr:uid="{195AB1AC-6E1A-477C-8DD2-213F622C1170}"/>
    <cellStyle name="Millares 14 2" xfId="86" xr:uid="{00000000-0005-0000-0000-00000B000000}"/>
    <cellStyle name="Millares 14 2 2" xfId="144" xr:uid="{00000000-0005-0000-0000-00000B000000}"/>
    <cellStyle name="Millares 14 2 2 2" xfId="362" xr:uid="{00000000-0005-0000-0000-00000B000000}"/>
    <cellStyle name="Millares 14 2 2 2 2" xfId="1836" xr:uid="{2FC438DA-022A-4738-B417-6A938950C171}"/>
    <cellStyle name="Millares 14 2 2 2 3" xfId="3889" xr:uid="{D7DCC874-677E-4357-A65D-F5F9F88A55A3}"/>
    <cellStyle name="Millares 14 2 2 3" xfId="1658" xr:uid="{E2561BD0-D08B-4DC8-9936-2A51FEDCBBE3}"/>
    <cellStyle name="Millares 14 2 2 3 2" xfId="4032" xr:uid="{19309261-5226-4563-8447-CF30386EF446}"/>
    <cellStyle name="Millares 14 2 2 4" xfId="3755" xr:uid="{3B59C9A1-69AF-4FB4-937E-9DE84BF3CE76}"/>
    <cellStyle name="Millares 14 2 3" xfId="310" xr:uid="{00000000-0005-0000-0000-00000B000000}"/>
    <cellStyle name="Millares 14 2 3 2" xfId="1784" xr:uid="{C4983ED9-B4E6-4D49-A3FA-1DA7A70D0D91}"/>
    <cellStyle name="Millares 14 2 3 2 2" xfId="3879" xr:uid="{FA35CFE8-EF2C-4817-825E-5F4F96640DB8}"/>
    <cellStyle name="Millares 14 2 3 3" xfId="3619" xr:uid="{18674104-CAF5-4677-B2AB-603ACE7B04CB}"/>
    <cellStyle name="Millares 14 2 4" xfId="1540" xr:uid="{A6706AD2-057A-485C-8313-BFF53CAC0742}"/>
    <cellStyle name="Millares 14 2 4 2" xfId="3866" xr:uid="{8A036E8C-6708-452A-8941-B5BF7C7D5FB1}"/>
    <cellStyle name="Millares 14 2 5" xfId="1606" xr:uid="{0FA80003-C695-44A7-941C-B9904C44A60D}"/>
    <cellStyle name="Millares 14 2 6" xfId="3473" xr:uid="{3752B46F-BA2A-4914-8343-A4699C45E323}"/>
    <cellStyle name="Millares 14 3" xfId="116" xr:uid="{00000000-0005-0000-0000-00000B000000}"/>
    <cellStyle name="Millares 14 3 2" xfId="334" xr:uid="{00000000-0005-0000-0000-00000B000000}"/>
    <cellStyle name="Millares 14 3 2 2" xfId="1808" xr:uid="{C7EFF1EA-FB64-4B62-85EF-1C30D1D1237B}"/>
    <cellStyle name="Millares 14 3 2 2 2" xfId="4009" xr:uid="{B272272B-314E-4D0A-A2D7-DE6D61777A5D}"/>
    <cellStyle name="Millares 14 3 2 3" xfId="3778" xr:uid="{3F2F7C7E-ECEB-4B9D-80DB-874B86B084DC}"/>
    <cellStyle name="Millares 14 3 3" xfId="1630" xr:uid="{EFABB336-6D80-4612-B3B5-05CCE72E336B}"/>
    <cellStyle name="Millares 14 3 3 2" xfId="3658" xr:uid="{7E42328B-1C55-461D-A5DE-90DD66E975DD}"/>
    <cellStyle name="Millares 14 3 4" xfId="3677" xr:uid="{5E0CCBDF-6C77-478B-92DD-60517E19238F}"/>
    <cellStyle name="Millares 14 3 5" xfId="3517" xr:uid="{16C61B3B-E841-4130-876E-82670BC8AF54}"/>
    <cellStyle name="Millares 14 4" xfId="211" xr:uid="{00000000-0005-0000-0000-00000B000000}"/>
    <cellStyle name="Millares 14 4 2" xfId="396" xr:uid="{00000000-0005-0000-0000-00000B000000}"/>
    <cellStyle name="Millares 14 4 2 2" xfId="1870" xr:uid="{EB253BE4-67D0-4385-B812-01ED67EF3108}"/>
    <cellStyle name="Millares 14 4 2 3" xfId="3808" xr:uid="{27D465E7-D742-46E9-98DC-BE6226702F09}"/>
    <cellStyle name="Millares 14 4 3" xfId="1692" xr:uid="{C15DCEEA-4B68-4B67-BBD5-ADDE9A5C8BF2}"/>
    <cellStyle name="Millares 14 4 3 2" xfId="3557" xr:uid="{41A30EB9-66FD-4B62-92B8-9058CBED5D39}"/>
    <cellStyle name="Millares 14 4 4" xfId="3693" xr:uid="{0139B69B-436E-4AD3-BD86-EDB7A2D6A609}"/>
    <cellStyle name="Millares 14 5" xfId="240" xr:uid="{00000000-0005-0000-0000-00000B000000}"/>
    <cellStyle name="Millares 14 5 2" xfId="425" xr:uid="{00000000-0005-0000-0000-00000B000000}"/>
    <cellStyle name="Millares 14 5 2 2" xfId="1899" xr:uid="{126A79DD-C07B-4E20-99CE-3E5F447AF1DE}"/>
    <cellStyle name="Millares 14 5 3" xfId="1721" xr:uid="{C8BE3A5F-C387-40C0-BBDA-4E17FE5F7763}"/>
    <cellStyle name="Millares 14 5 4" xfId="3718" xr:uid="{ACCACECD-F814-4E81-A668-737C35E3166C}"/>
    <cellStyle name="Millares 14 6" xfId="283" xr:uid="{00000000-0005-0000-0000-00000B000000}"/>
    <cellStyle name="Millares 14 6 2" xfId="1757" xr:uid="{BE56AE04-BB92-4E63-BF58-DABA5ED44374}"/>
    <cellStyle name="Millares 14 6 3" xfId="3563" xr:uid="{3566800C-477D-41DC-815E-2097F7D015F1}"/>
    <cellStyle name="Millares 14 7" xfId="787" xr:uid="{2A07394F-3CB5-467F-9B52-3250A219858B}"/>
    <cellStyle name="Millares 14 7 2" xfId="2065" xr:uid="{0D737C6D-83CF-4898-85DB-BE8CD6DB449A}"/>
    <cellStyle name="Millares 14 7 3" xfId="4017" xr:uid="{08A1AC8E-ECB1-4F74-9AAE-D40611FF7ACC}"/>
    <cellStyle name="Millares 14 8" xfId="1287" xr:uid="{00000000-0005-0000-0000-000041010000}"/>
    <cellStyle name="Millares 14 9" xfId="1498" xr:uid="{339E53EB-F64B-423B-A4F9-D0EBD4C0B14B}"/>
    <cellStyle name="Millares 15" xfId="29" xr:uid="{00000000-0005-0000-0000-00000C000000}"/>
    <cellStyle name="Millares 15 10" xfId="1580" xr:uid="{0DBDBF23-4D0B-4BA3-B3A9-DA530CBCB6DF}"/>
    <cellStyle name="Millares 15 2" xfId="87" xr:uid="{00000000-0005-0000-0000-00000C000000}"/>
    <cellStyle name="Millares 15 2 2" xfId="145" xr:uid="{00000000-0005-0000-0000-00000C000000}"/>
    <cellStyle name="Millares 15 2 2 2" xfId="363" xr:uid="{00000000-0005-0000-0000-00000C000000}"/>
    <cellStyle name="Millares 15 2 2 2 2" xfId="1837" xr:uid="{4BEAAE39-A2E2-4E9B-B809-A587D2C296DE}"/>
    <cellStyle name="Millares 15 2 2 2 3" xfId="3999" xr:uid="{D7607976-E609-47D4-A233-D6326E5FD7F5}"/>
    <cellStyle name="Millares 15 2 2 3" xfId="1659" xr:uid="{29671A3F-F996-4639-AF1B-A54CA5086069}"/>
    <cellStyle name="Millares 15 2 2 4" xfId="3754" xr:uid="{FC28A29D-FB60-450D-9362-1EB662CF4F77}"/>
    <cellStyle name="Millares 15 2 3" xfId="311" xr:uid="{00000000-0005-0000-0000-00000C000000}"/>
    <cellStyle name="Millares 15 2 3 2" xfId="1785" xr:uid="{C3BEDE3E-95AD-441C-A96C-604381DDCBD5}"/>
    <cellStyle name="Millares 15 2 3 3" xfId="3618" xr:uid="{E8A01BDE-B856-4F4C-B503-AFF051C80ED3}"/>
    <cellStyle name="Millares 15 2 4" xfId="1534" xr:uid="{100A214A-13B7-421F-B172-283938FEED27}"/>
    <cellStyle name="Millares 15 2 4 2" xfId="3886" xr:uid="{2136DBD9-0C0D-4CBC-8215-A8DF5E1385D7}"/>
    <cellStyle name="Millares 15 2 5" xfId="1607" xr:uid="{CD8961AF-58CB-4637-9F91-7291278F4C9B}"/>
    <cellStyle name="Millares 15 2 6" xfId="3518" xr:uid="{4F53D233-75F5-4596-A493-A7ABE5C51FBE}"/>
    <cellStyle name="Millares 15 3" xfId="117" xr:uid="{00000000-0005-0000-0000-00000C000000}"/>
    <cellStyle name="Millares 15 3 2" xfId="335" xr:uid="{00000000-0005-0000-0000-00000C000000}"/>
    <cellStyle name="Millares 15 3 2 2" xfId="1809" xr:uid="{AA581A0D-1527-45E4-8357-6A4E9CC2707A}"/>
    <cellStyle name="Millares 15 3 2 3" xfId="3777" xr:uid="{88F7AC32-9229-452E-B512-4F57CFBE47F4}"/>
    <cellStyle name="Millares 15 3 3" xfId="1631" xr:uid="{A7A7ABB5-AB76-4A98-970A-50F92B5F64C0}"/>
    <cellStyle name="Millares 15 3 3 2" xfId="3423" xr:uid="{D4171A70-CA96-4895-9695-C07D7EBE54F4}"/>
    <cellStyle name="Millares 15 3 4" xfId="3657" xr:uid="{E27FC78C-00FC-4DCB-9256-F2C9298D9D5C}"/>
    <cellStyle name="Millares 15 4" xfId="212" xr:uid="{00000000-0005-0000-0000-00000C000000}"/>
    <cellStyle name="Millares 15 4 2" xfId="397" xr:uid="{00000000-0005-0000-0000-00000C000000}"/>
    <cellStyle name="Millares 15 4 2 2" xfId="1871" xr:uid="{E304DCDE-74FA-4C91-B26E-6DB413544D47}"/>
    <cellStyle name="Millares 15 4 2 3" xfId="3807" xr:uid="{004DA789-827D-4448-92BC-68A69AAF8A28}"/>
    <cellStyle name="Millares 15 4 3" xfId="1693" xr:uid="{9B1298B9-7608-4C0D-A5AB-B650524B4147}"/>
    <cellStyle name="Millares 15 4 4" xfId="3692" xr:uid="{C00A26B5-23E5-406A-9236-BF6693CB044E}"/>
    <cellStyle name="Millares 15 5" xfId="241" xr:uid="{00000000-0005-0000-0000-00000C000000}"/>
    <cellStyle name="Millares 15 5 2" xfId="426" xr:uid="{00000000-0005-0000-0000-00000C000000}"/>
    <cellStyle name="Millares 15 5 2 2" xfId="1900" xr:uid="{B3056157-20F6-41AB-B719-2991993A058A}"/>
    <cellStyle name="Millares 15 5 3" xfId="1722" xr:uid="{D2CD97C6-FB9F-4C47-9D27-537423EFC954}"/>
    <cellStyle name="Millares 15 5 4" xfId="3717" xr:uid="{F6FA0AC5-45EB-4EA2-A056-1233A650C3AF}"/>
    <cellStyle name="Millares 15 6" xfId="284" xr:uid="{00000000-0005-0000-0000-00000C000000}"/>
    <cellStyle name="Millares 15 6 2" xfId="1758" xr:uid="{5CC8DE74-9EE5-47B0-88F6-1E9E8F6A7B94}"/>
    <cellStyle name="Millares 15 6 3" xfId="3574" xr:uid="{B1693107-E15F-4767-808D-29CF5BA1042D}"/>
    <cellStyle name="Millares 15 7" xfId="746" xr:uid="{985B8BE7-8808-42B5-8A44-79B93689998E}"/>
    <cellStyle name="Millares 15 7 2" xfId="2040" xr:uid="{BB6822B0-76AE-4D72-94B3-890EBC6DE4A5}"/>
    <cellStyle name="Millares 15 7 3" xfId="4043" xr:uid="{F430FC1C-F6EA-4C82-8312-4C7251311349}"/>
    <cellStyle name="Millares 15 8" xfId="1288" xr:uid="{00000000-0005-0000-0000-000042010000}"/>
    <cellStyle name="Millares 15 9" xfId="1492" xr:uid="{F5E34019-7D39-4A0E-BFFA-0F281336FD88}"/>
    <cellStyle name="Millares 16" xfId="30" xr:uid="{00000000-0005-0000-0000-00000D000000}"/>
    <cellStyle name="Millares 16 10" xfId="1581" xr:uid="{5664FDB7-49E4-4D9E-9308-91B5C0E7F9A4}"/>
    <cellStyle name="Millares 16 11" xfId="3474" xr:uid="{A7F39B4E-9169-4C99-ADFB-4F0E6C6C00FD}"/>
    <cellStyle name="Millares 16 2" xfId="88" xr:uid="{00000000-0005-0000-0000-00000D000000}"/>
    <cellStyle name="Millares 16 2 2" xfId="146" xr:uid="{00000000-0005-0000-0000-00000D000000}"/>
    <cellStyle name="Millares 16 2 2 2" xfId="364" xr:uid="{00000000-0005-0000-0000-00000D000000}"/>
    <cellStyle name="Millares 16 2 2 2 2" xfId="1838" xr:uid="{562D3566-039C-4E0A-A57E-F153DF9F2A03}"/>
    <cellStyle name="Millares 16 2 2 2 3" xfId="3918" xr:uid="{4A1CB98B-212F-441D-8B1E-7EFF4D3C8B9F}"/>
    <cellStyle name="Millares 16 2 2 3" xfId="1660" xr:uid="{08B5D670-8695-41DD-9297-805A3EBB3127}"/>
    <cellStyle name="Millares 16 2 2 4" xfId="3771" xr:uid="{1FB5F3DC-F054-4540-A675-8E9415F6DDF1}"/>
    <cellStyle name="Millares 16 2 3" xfId="312" xr:uid="{00000000-0005-0000-0000-00000D000000}"/>
    <cellStyle name="Millares 16 2 3 2" xfId="1786" xr:uid="{03E10864-6707-4AB2-9442-6087F3A25BA2}"/>
    <cellStyle name="Millares 16 2 3 3" xfId="3634" xr:uid="{3A698CF0-0CD8-455B-8715-811DE6DD949B}"/>
    <cellStyle name="Millares 16 2 4" xfId="1532" xr:uid="{AAA2BC82-1CEB-4E91-BF08-A5F43BF1D05C}"/>
    <cellStyle name="Millares 16 2 4 2" xfId="3963" xr:uid="{BA040368-86DE-4B47-9D5F-E74B5B80B5E3}"/>
    <cellStyle name="Millares 16 2 5" xfId="1608" xr:uid="{88358161-BAC5-4665-B017-659B97DC3DF6}"/>
    <cellStyle name="Millares 16 2 6" xfId="3519" xr:uid="{82D175A8-830D-4266-BC39-FD8ADDE4C4EA}"/>
    <cellStyle name="Millares 16 3" xfId="118" xr:uid="{00000000-0005-0000-0000-00000D000000}"/>
    <cellStyle name="Millares 16 3 2" xfId="336" xr:uid="{00000000-0005-0000-0000-00000D000000}"/>
    <cellStyle name="Millares 16 3 2 2" xfId="1810" xr:uid="{47B1F6D6-A2B3-41F1-B59F-DE8F02C32B84}"/>
    <cellStyle name="Millares 16 3 2 3" xfId="3794" xr:uid="{C5D81A8F-B26F-4E72-B388-302C9B339729}"/>
    <cellStyle name="Millares 16 3 3" xfId="1632" xr:uid="{E0B3C1AB-A4C8-467A-A9F9-1F155DC376EE}"/>
    <cellStyle name="Millares 16 3 3 2" xfId="3935" xr:uid="{4E87E938-C9A1-4D14-A1F1-9EEBD3946F26}"/>
    <cellStyle name="Millares 16 3 4" xfId="3674" xr:uid="{18FB3121-CECD-4C89-A8C3-50D740A08266}"/>
    <cellStyle name="Millares 16 4" xfId="213" xr:uid="{00000000-0005-0000-0000-00000D000000}"/>
    <cellStyle name="Millares 16 4 2" xfId="398" xr:uid="{00000000-0005-0000-0000-00000D000000}"/>
    <cellStyle name="Millares 16 4 2 2" xfId="1872" xr:uid="{905688A4-1937-40F8-AAC5-A4D873BD03B6}"/>
    <cellStyle name="Millares 16 4 2 3" xfId="3824" xr:uid="{02DADB3D-43C4-4642-8562-30DCFF59F5E7}"/>
    <cellStyle name="Millares 16 4 3" xfId="1694" xr:uid="{51C105F0-C9BC-4356-9115-D4E3AA728801}"/>
    <cellStyle name="Millares 16 4 4" xfId="3709" xr:uid="{460692A4-0E61-462A-9F07-9B56F21F27C9}"/>
    <cellStyle name="Millares 16 5" xfId="242" xr:uid="{00000000-0005-0000-0000-00000D000000}"/>
    <cellStyle name="Millares 16 5 2" xfId="427" xr:uid="{00000000-0005-0000-0000-00000D000000}"/>
    <cellStyle name="Millares 16 5 2 2" xfId="1901" xr:uid="{79BB132B-67B1-413A-A572-3937BC26BA89}"/>
    <cellStyle name="Millares 16 5 3" xfId="1723" xr:uid="{82B8CF04-4C87-4E02-B642-67AAD68EA60C}"/>
    <cellStyle name="Millares 16 5 4" xfId="3734" xr:uid="{DA032736-CB8D-4A51-AF00-86B033836806}"/>
    <cellStyle name="Millares 16 6" xfId="285" xr:uid="{00000000-0005-0000-0000-00000D000000}"/>
    <cellStyle name="Millares 16 6 2" xfId="1759" xr:uid="{35720F6E-BA80-4605-9A18-3A0AC08D5539}"/>
    <cellStyle name="Millares 16 6 3" xfId="3598" xr:uid="{75167C1E-32A6-4CD3-8477-209F24719A42}"/>
    <cellStyle name="Millares 16 7" xfId="700" xr:uid="{0F19C72A-E996-4B71-BED8-4A2BB999F9A8}"/>
    <cellStyle name="Millares 16 7 2" xfId="2022" xr:uid="{A7551F1F-2DC6-4B4D-976C-21C3062D1287}"/>
    <cellStyle name="Millares 16 7 3" xfId="3908" xr:uid="{CE419DE3-9FA1-4F7F-919C-95E44E990529}"/>
    <cellStyle name="Millares 16 8" xfId="1302" xr:uid="{00000000-0005-0000-0000-000043010000}"/>
    <cellStyle name="Millares 16 9" xfId="1490" xr:uid="{4197E34D-8F12-4DE2-A219-1DDDEEB18D16}"/>
    <cellStyle name="Millares 17" xfId="31" xr:uid="{00000000-0005-0000-0000-00000E000000}"/>
    <cellStyle name="Millares 17 10" xfId="1582" xr:uid="{3212FDF6-7427-4858-B10D-F48A47BE8BBC}"/>
    <cellStyle name="Millares 17 11" xfId="3475" xr:uid="{10B41203-F4A4-4831-86AD-239C627695EF}"/>
    <cellStyle name="Millares 17 2" xfId="89" xr:uid="{00000000-0005-0000-0000-00000E000000}"/>
    <cellStyle name="Millares 17 2 2" xfId="147" xr:uid="{00000000-0005-0000-0000-00000E000000}"/>
    <cellStyle name="Millares 17 2 2 2" xfId="365" xr:uid="{00000000-0005-0000-0000-00000E000000}"/>
    <cellStyle name="Millares 17 2 2 2 2" xfId="1839" xr:uid="{E5EB9347-7DB6-47ED-BFC5-5BB5E90B2592}"/>
    <cellStyle name="Millares 17 2 2 2 3" xfId="4003" xr:uid="{079AD36E-DCE9-4CFD-BE7B-C4D6914863D0}"/>
    <cellStyle name="Millares 17 2 2 3" xfId="1661" xr:uid="{A374D2D6-6779-4CE4-A205-4DB051BB1716}"/>
    <cellStyle name="Millares 17 2 2 4" xfId="3738" xr:uid="{AAAFDBAD-9357-463B-9F7F-1ED5491773FA}"/>
    <cellStyle name="Millares 17 2 3" xfId="313" xr:uid="{00000000-0005-0000-0000-00000E000000}"/>
    <cellStyle name="Millares 17 2 3 2" xfId="1787" xr:uid="{7BC69CBC-80DC-4714-8661-666B0A7F13CF}"/>
    <cellStyle name="Millares 17 2 3 3" xfId="3456" xr:uid="{5119529A-57D3-48FB-BF86-04798D2228B8}"/>
    <cellStyle name="Millares 17 2 4" xfId="1542" xr:uid="{4E7097C4-41E6-4E7A-948E-291B298AC308}"/>
    <cellStyle name="Millares 17 2 5" xfId="1609" xr:uid="{A0CD2C74-7306-4C18-B3AA-213A76EFAC2E}"/>
    <cellStyle name="Millares 17 2 6" xfId="3520" xr:uid="{91998AAF-2C14-4B00-A094-31FEACAAE000}"/>
    <cellStyle name="Millares 17 3" xfId="119" xr:uid="{00000000-0005-0000-0000-00000E000000}"/>
    <cellStyle name="Millares 17 3 2" xfId="337" xr:uid="{00000000-0005-0000-0000-00000E000000}"/>
    <cellStyle name="Millares 17 3 2 2" xfId="1811" xr:uid="{0A44BF45-54DE-42C7-8C2D-9D067CFAC447}"/>
    <cellStyle name="Millares 17 3 2 3" xfId="4027" xr:uid="{6B55ECBA-53B1-4A63-BF31-404444807CED}"/>
    <cellStyle name="Millares 17 3 3" xfId="1633" xr:uid="{C05E8FCB-126C-4D2F-8F9E-A162601AEB40}"/>
    <cellStyle name="Millares 17 3 4" xfId="3602" xr:uid="{630E9ED4-FE79-4538-9447-B3D10197E310}"/>
    <cellStyle name="Millares 17 4" xfId="214" xr:uid="{00000000-0005-0000-0000-00000E000000}"/>
    <cellStyle name="Millares 17 4 2" xfId="399" xr:uid="{00000000-0005-0000-0000-00000E000000}"/>
    <cellStyle name="Millares 17 4 2 2" xfId="1873" xr:uid="{F9BAC191-F8F7-4F79-A336-C598AADB8882}"/>
    <cellStyle name="Millares 17 4 3" xfId="1695" xr:uid="{49E644A4-67F7-4A0A-AB3B-3E742409428C}"/>
    <cellStyle name="Millares 17 4 4" xfId="3937" xr:uid="{134AA2B7-27A1-46D5-9C5C-CEFA93F45647}"/>
    <cellStyle name="Millares 17 5" xfId="243" xr:uid="{00000000-0005-0000-0000-00000E000000}"/>
    <cellStyle name="Millares 17 5 2" xfId="428" xr:uid="{00000000-0005-0000-0000-00000E000000}"/>
    <cellStyle name="Millares 17 5 2 2" xfId="1902" xr:uid="{B97B6B87-59C1-4B30-879A-7F4CB3CA3089}"/>
    <cellStyle name="Millares 17 5 3" xfId="1724" xr:uid="{C496FCBA-4176-4A20-8FB3-C8C18A82BCB5}"/>
    <cellStyle name="Millares 17 6" xfId="286" xr:uid="{00000000-0005-0000-0000-00000E000000}"/>
    <cellStyle name="Millares 17 6 2" xfId="1760" xr:uid="{AAFDA495-07AE-4BB4-9ACA-C3B7F93D340B}"/>
    <cellStyle name="Millares 17 7" xfId="789" xr:uid="{C80E0EBC-B696-4B32-898F-7C7E5B11360C}"/>
    <cellStyle name="Millares 17 7 2" xfId="2067" xr:uid="{CA80A005-5563-40FC-9D2E-B18FA4D65BD0}"/>
    <cellStyle name="Millares 17 8" xfId="1301" xr:uid="{00000000-0005-0000-0000-000044010000}"/>
    <cellStyle name="Millares 17 9" xfId="1500" xr:uid="{4BD3A5E5-F90B-4458-A9D2-1FE680337753}"/>
    <cellStyle name="Millares 174 2" xfId="491" xr:uid="{00000000-0005-0000-0000-00001C000000}"/>
    <cellStyle name="Millares 174 2 2" xfId="575" xr:uid="{00000000-0005-0000-0000-00001D000000}"/>
    <cellStyle name="Millares 174 2 2 2" xfId="1967" xr:uid="{615B962B-9D43-4151-BD7C-87B2C161210D}"/>
    <cellStyle name="Millares 174 2 2 2 2" xfId="3764" xr:uid="{1CB83B8F-22F6-4FA1-B8C7-593BB7EEFFE4}"/>
    <cellStyle name="Millares 174 2 2 2 3" xfId="3948" xr:uid="{C38BD2AE-F928-4DDC-9E51-1BC18BCE88C8}"/>
    <cellStyle name="Millares 174 2 2 2 4" xfId="3627" xr:uid="{A09BBA2F-9A03-468E-B0C4-6B3C40DFCDCD}"/>
    <cellStyle name="Millares 174 2 2 3" xfId="2151" xr:uid="{0D0A892F-0287-42FD-89B0-99297FC98AFA}"/>
    <cellStyle name="Millares 174 2 2 3 2" xfId="3727" xr:uid="{09E63FE8-4FB1-4AD3-B890-2E257CFF44AF}"/>
    <cellStyle name="Millares 174 2 2 4" xfId="3502" xr:uid="{09294CC9-C346-475A-BE08-B79ED1634BBE}"/>
    <cellStyle name="Millares 174 2 2 5" xfId="3988" xr:uid="{3344A819-936D-4DB3-8717-0A6250603247}"/>
    <cellStyle name="Millares 174 2 2 6" xfId="3462" xr:uid="{E9B3AF85-0EFD-46B3-93A4-1B3DAD434AFE}"/>
    <cellStyle name="Millares 174 2 3" xfId="753" xr:uid="{DE6FA76A-B9A2-472F-BA6A-A8BD658F3B3B}"/>
    <cellStyle name="Millares 174 2 3 2" xfId="2045" xr:uid="{71745542-2210-4687-B82A-9F124DA3D391}"/>
    <cellStyle name="Millares 174 2 3 2 2" xfId="3746" xr:uid="{DC1E5ED9-F07C-4F8B-8627-2828288CF303}"/>
    <cellStyle name="Millares 174 2 3 3" xfId="3454" xr:uid="{EF15702B-49CB-4DE8-A8D6-1F568D9AC7BD}"/>
    <cellStyle name="Millares 174 2 3 4" xfId="3610" xr:uid="{37CF0738-2AAC-42B4-9AB4-88B1A0A8E44B}"/>
    <cellStyle name="Millares 174 2 4" xfId="1957" xr:uid="{E3B09C0E-F1B3-45E2-A243-89DE1DD3B34B}"/>
    <cellStyle name="Millares 174 2 4 2" xfId="3787" xr:uid="{6E26ACFA-B479-48A9-9696-6C7075F183DD}"/>
    <cellStyle name="Millares 174 2 4 3" xfId="3667" xr:uid="{B8E23BB2-4345-4FCD-B0E9-E3F56966A53A}"/>
    <cellStyle name="Millares 174 2 5" xfId="3702" xr:uid="{6DF47EAA-7EAA-4A06-B244-A2383BFBD1D0}"/>
    <cellStyle name="Millares 174 2 5 2" xfId="3817" xr:uid="{84587D23-FE20-475A-A2B2-C6ED8D1343DA}"/>
    <cellStyle name="Millares 174 2 6" xfId="3428" xr:uid="{9F3A6C99-5AE5-49A8-82CF-86BD96E1A2C3}"/>
    <cellStyle name="Millares 174 2 7" xfId="2282" xr:uid="{1AC252F2-5B02-43FF-99A3-8165377A1C9E}"/>
    <cellStyle name="Millares 18" xfId="32" xr:uid="{00000000-0005-0000-0000-00000F000000}"/>
    <cellStyle name="Millares 18 10" xfId="1583" xr:uid="{9EF4080F-FC76-47CB-907B-BFFF4AB607F9}"/>
    <cellStyle name="Millares 18 11" xfId="3476" xr:uid="{AE774F7B-2841-4F93-B1AA-0DF97ED30751}"/>
    <cellStyle name="Millares 18 2" xfId="90" xr:uid="{00000000-0005-0000-0000-00000F000000}"/>
    <cellStyle name="Millares 18 2 2" xfId="148" xr:uid="{00000000-0005-0000-0000-00000F000000}"/>
    <cellStyle name="Millares 18 2 2 2" xfId="366" xr:uid="{00000000-0005-0000-0000-00000F000000}"/>
    <cellStyle name="Millares 18 2 2 2 2" xfId="1840" xr:uid="{0CE48ABC-6702-4092-B3FE-F5432C3AB017}"/>
    <cellStyle name="Millares 18 2 2 2 3" xfId="3849" xr:uid="{74A1DEAB-505D-432D-BFB0-E01F55B2A875}"/>
    <cellStyle name="Millares 18 2 2 3" xfId="1662" xr:uid="{6C6EA0B4-C707-4252-8523-BEF984FA78F9}"/>
    <cellStyle name="Millares 18 2 2 4" xfId="3737" xr:uid="{493A8AFF-DEF6-44D1-BB9C-0A3D54F11888}"/>
    <cellStyle name="Millares 18 2 3" xfId="314" xr:uid="{00000000-0005-0000-0000-00000F000000}"/>
    <cellStyle name="Millares 18 2 3 2" xfId="1788" xr:uid="{C259079C-E6A6-4AF0-9417-DB1057073C52}"/>
    <cellStyle name="Millares 18 2 3 3" xfId="3438" xr:uid="{A9191D85-AB5C-4766-AE6E-4DDEA932BCFE}"/>
    <cellStyle name="Millares 18 2 4" xfId="1543" xr:uid="{A76BA5B0-40C0-4243-84F3-C4F228477C3A}"/>
    <cellStyle name="Millares 18 2 5" xfId="1610" xr:uid="{17C49300-DF4A-4F7F-A73F-E4E7DB6183F3}"/>
    <cellStyle name="Millares 18 2 6" xfId="3521" xr:uid="{5F699921-8A7B-480F-BC8C-7A9359F0AAE0}"/>
    <cellStyle name="Millares 18 3" xfId="120" xr:uid="{00000000-0005-0000-0000-00000F000000}"/>
    <cellStyle name="Millares 18 3 2" xfId="338" xr:uid="{00000000-0005-0000-0000-00000F000000}"/>
    <cellStyle name="Millares 18 3 2 2" xfId="1812" xr:uid="{BB5776FA-FA6B-47CA-B0A1-BF738CABC4C4}"/>
    <cellStyle name="Millares 18 3 2 3" xfId="4042" xr:uid="{BF697D99-E3BB-4163-ADCF-87163EC8F652}"/>
    <cellStyle name="Millares 18 3 3" xfId="1634" xr:uid="{5BF5F6F5-A108-4756-8224-51E3D7B3696D}"/>
    <cellStyle name="Millares 18 3 4" xfId="3601" xr:uid="{1771C130-5833-4629-B838-1CFEF0A3A0F3}"/>
    <cellStyle name="Millares 18 4" xfId="215" xr:uid="{00000000-0005-0000-0000-00000F000000}"/>
    <cellStyle name="Millares 18 4 2" xfId="400" xr:uid="{00000000-0005-0000-0000-00000F000000}"/>
    <cellStyle name="Millares 18 4 2 2" xfId="1874" xr:uid="{05A71273-1944-4FC6-9C02-A5D09A259654}"/>
    <cellStyle name="Millares 18 4 3" xfId="1696" xr:uid="{01EC50C0-55E7-4A3C-A06A-993E2E9B21CC}"/>
    <cellStyle name="Millares 18 4 4" xfId="3426" xr:uid="{DE1534B1-327D-4384-8986-2C3754852D39}"/>
    <cellStyle name="Millares 18 5" xfId="244" xr:uid="{00000000-0005-0000-0000-00000F000000}"/>
    <cellStyle name="Millares 18 5 2" xfId="429" xr:uid="{00000000-0005-0000-0000-00000F000000}"/>
    <cellStyle name="Millares 18 5 2 2" xfId="1903" xr:uid="{6A8E4416-BE81-45CE-BCF2-98E9D8EE5324}"/>
    <cellStyle name="Millares 18 5 3" xfId="1725" xr:uid="{907F378E-6B88-41BD-8D6D-02BDC679C74D}"/>
    <cellStyle name="Millares 18 6" xfId="287" xr:uid="{00000000-0005-0000-0000-00000F000000}"/>
    <cellStyle name="Millares 18 6 2" xfId="1761" xr:uid="{B6912677-76D2-482E-92B1-E1A1EDD41EE6}"/>
    <cellStyle name="Millares 18 7" xfId="790" xr:uid="{6D0AC315-131A-46F1-B95F-F4F21DF48956}"/>
    <cellStyle name="Millares 18 7 2" xfId="2068" xr:uid="{5B75736B-8BD1-4004-AAAD-6AF6FE2C91FA}"/>
    <cellStyle name="Millares 18 8" xfId="1367" xr:uid="{00000000-0005-0000-0000-000045010000}"/>
    <cellStyle name="Millares 18 9" xfId="1501" xr:uid="{AF1021B0-CDEF-4E81-A349-8FA0638415E4}"/>
    <cellStyle name="Millares 19" xfId="33" xr:uid="{00000000-0005-0000-0000-000010000000}"/>
    <cellStyle name="Millares 19 10" xfId="1584" xr:uid="{58F4D566-61B7-4380-9FE0-8FFE00DC19D5}"/>
    <cellStyle name="Millares 19 11" xfId="3477" xr:uid="{F5A80E9F-70D4-4ED3-ACB4-B8061E2F1292}"/>
    <cellStyle name="Millares 19 2" xfId="91" xr:uid="{00000000-0005-0000-0000-000010000000}"/>
    <cellStyle name="Millares 19 2 2" xfId="149" xr:uid="{00000000-0005-0000-0000-000010000000}"/>
    <cellStyle name="Millares 19 2 2 2" xfId="367" xr:uid="{00000000-0005-0000-0000-000010000000}"/>
    <cellStyle name="Millares 19 2 2 2 2" xfId="1841" xr:uid="{85628EEC-0DFB-4D30-A120-A626B4CE1D77}"/>
    <cellStyle name="Millares 19 2 2 2 3" xfId="3861" xr:uid="{1164CD55-3368-458A-A6CE-7723AFDB8375}"/>
    <cellStyle name="Millares 19 2 2 3" xfId="1663" xr:uid="{454B520E-22C9-4EE2-9B01-63FCA2E689C1}"/>
    <cellStyle name="Millares 19 2 2 4" xfId="3772" xr:uid="{FF06EF7E-E2FB-42D4-A22D-9E5D9694F277}"/>
    <cellStyle name="Millares 19 2 3" xfId="315" xr:uid="{00000000-0005-0000-0000-000010000000}"/>
    <cellStyle name="Millares 19 2 3 2" xfId="1789" xr:uid="{734A04BB-023F-4477-8801-422C1A7F9447}"/>
    <cellStyle name="Millares 19 2 3 3" xfId="4021" xr:uid="{E71CE304-E94F-46E2-BFA0-E3288F3539CE}"/>
    <cellStyle name="Millares 19 2 4" xfId="1541" xr:uid="{15779E02-8B53-4D2D-861E-1DE557E07797}"/>
    <cellStyle name="Millares 19 2 5" xfId="1611" xr:uid="{D8E32255-4BE0-4934-A705-6AD6F3E8C68C}"/>
    <cellStyle name="Millares 19 2 6" xfId="3522" xr:uid="{CC968A33-33C8-4015-8D29-11BC3399970F}"/>
    <cellStyle name="Millares 19 3" xfId="121" xr:uid="{00000000-0005-0000-0000-000010000000}"/>
    <cellStyle name="Millares 19 3 2" xfId="339" xr:uid="{00000000-0005-0000-0000-000010000000}"/>
    <cellStyle name="Millares 19 3 2 2" xfId="1813" xr:uid="{D31A59A1-6E3C-44A5-B360-61A5A68DC46F}"/>
    <cellStyle name="Millares 19 3 2 3" xfId="3863" xr:uid="{38F93ADF-D7D5-4451-8A83-09E81141974E}"/>
    <cellStyle name="Millares 19 3 3" xfId="1635" xr:uid="{3FF6271B-1EB4-400A-9244-0E807C53C2E2}"/>
    <cellStyle name="Millares 19 3 4" xfId="3635" xr:uid="{261AF712-E1A6-42FD-8FE7-B7A0CA1E4B0F}"/>
    <cellStyle name="Millares 19 4" xfId="216" xr:uid="{00000000-0005-0000-0000-000010000000}"/>
    <cellStyle name="Millares 19 4 2" xfId="401" xr:uid="{00000000-0005-0000-0000-000010000000}"/>
    <cellStyle name="Millares 19 4 2 2" xfId="1875" xr:uid="{F5C7E5E6-EC23-45FF-B371-219E3C4BA209}"/>
    <cellStyle name="Millares 19 4 3" xfId="1697" xr:uid="{0F4BF3AD-7460-4363-B671-1C56F3204119}"/>
    <cellStyle name="Millares 19 4 4" xfId="3555" xr:uid="{99714D3B-FA8C-4701-8FBB-AC73722146D0}"/>
    <cellStyle name="Millares 19 5" xfId="245" xr:uid="{00000000-0005-0000-0000-000010000000}"/>
    <cellStyle name="Millares 19 5 2" xfId="430" xr:uid="{00000000-0005-0000-0000-000010000000}"/>
    <cellStyle name="Millares 19 5 2 2" xfId="1904" xr:uid="{5A60C389-1AAF-46C8-B4E9-A3B574376E25}"/>
    <cellStyle name="Millares 19 5 3" xfId="1726" xr:uid="{9E28B84B-3B70-4EC3-8B5D-15DB6A5055C0}"/>
    <cellStyle name="Millares 19 6" xfId="288" xr:uid="{00000000-0005-0000-0000-000010000000}"/>
    <cellStyle name="Millares 19 6 2" xfId="1762" xr:uid="{7016FEF7-48E9-4984-B434-5E7304B5B4D5}"/>
    <cellStyle name="Millares 19 7" xfId="788" xr:uid="{2EB75D63-B21D-47E5-8876-C69381A5331C}"/>
    <cellStyle name="Millares 19 7 2" xfId="2066" xr:uid="{D164FCC4-2697-46D2-B9D0-788BA0797DD6}"/>
    <cellStyle name="Millares 19 8" xfId="1048" xr:uid="{00000000-0005-0000-0000-000046010000}"/>
    <cellStyle name="Millares 19 9" xfId="1499" xr:uid="{C93FEC0C-BAF7-4795-B47D-FCC1FCCA10F5}"/>
    <cellStyle name="Millares 2" xfId="3" xr:uid="{00000000-0005-0000-0000-000011000000}"/>
    <cellStyle name="Millares 2 10" xfId="230" xr:uid="{00000000-0005-0000-0000-000011000000}"/>
    <cellStyle name="Millares 2 10 2" xfId="415" xr:uid="{00000000-0005-0000-0000-000011000000}"/>
    <cellStyle name="Millares 2 10 2 2" xfId="1889" xr:uid="{66ECAF74-F5B3-424F-BB0E-679F7F44D5FD}"/>
    <cellStyle name="Millares 2 10 3" xfId="1711" xr:uid="{816E073D-57A7-4B10-8BCD-6BE2ED803354}"/>
    <cellStyle name="Millares 2 11" xfId="274" xr:uid="{00000000-0005-0000-0000-000011000000}"/>
    <cellStyle name="Millares 2 11 2" xfId="1748" xr:uid="{4064F5DC-8CFB-4F9C-ADA1-A3987A77A4D4}"/>
    <cellStyle name="Millares 2 12" xfId="697" xr:uid="{00000000-0005-0000-0000-00002B000000}"/>
    <cellStyle name="Millares 2 13" xfId="865" xr:uid="{00000000-0005-0000-0000-000037000000}"/>
    <cellStyle name="Millares 2 14" xfId="986" xr:uid="{00000000-0005-0000-0000-000047010000}"/>
    <cellStyle name="Millares 2 15" xfId="1570" xr:uid="{59DEE3DC-7397-4805-A759-AC1E61D168AB}"/>
    <cellStyle name="Millares 2 16" xfId="2175" xr:uid="{A3589863-48DC-48E9-A276-2BD8E2B499ED}"/>
    <cellStyle name="Millares 2 2" xfId="20" xr:uid="{00000000-0005-0000-0000-000012000000}"/>
    <cellStyle name="Millares 2 2 10" xfId="680" xr:uid="{00000000-0005-0000-0000-000038000000}"/>
    <cellStyle name="Millares 2 2 10 2" xfId="2011" xr:uid="{C506475C-6E08-490B-A097-73255C2AC773}"/>
    <cellStyle name="Millares 2 2 11" xfId="754" xr:uid="{00000000-0005-0000-0000-000008000000}"/>
    <cellStyle name="Millares 2 2 11 2" xfId="2046" xr:uid="{473A4784-EAB6-465D-B542-CC7D734FCB54}"/>
    <cellStyle name="Millares 2 2 12" xfId="741" xr:uid="{D8682A9A-C502-43E2-8259-B357FBD18454}"/>
    <cellStyle name="Millares 2 2 13" xfId="866" xr:uid="{00000000-0005-0000-0000-000038000000}"/>
    <cellStyle name="Millares 2 2 14" xfId="984" xr:uid="{00000000-0005-0000-0000-000048010000}"/>
    <cellStyle name="Millares 2 2 15" xfId="1573" xr:uid="{CCACD08A-A1EE-49DB-A4A8-082B0B722456}"/>
    <cellStyle name="Millares 2 2 16" xfId="2178" xr:uid="{0F3FD7C9-C61C-47DE-B2AD-F87095607CC3}"/>
    <cellStyle name="Millares 2 2 2" xfId="80" xr:uid="{00000000-0005-0000-0000-000012000000}"/>
    <cellStyle name="Millares 2 2 2 10" xfId="2194" xr:uid="{97EF6ADF-6C12-4169-B5DD-F2340354246C}"/>
    <cellStyle name="Millares 2 2 2 2" xfId="138" xr:uid="{00000000-0005-0000-0000-000012000000}"/>
    <cellStyle name="Millares 2 2 2 2 2" xfId="356" xr:uid="{00000000-0005-0000-0000-000012000000}"/>
    <cellStyle name="Millares 2 2 2 2 2 2" xfId="1830" xr:uid="{2C8DCD9F-83EC-4727-978E-48F73CE4ABF8}"/>
    <cellStyle name="Millares 2 2 2 2 2 2 2" xfId="3877" xr:uid="{E01DAF34-9875-43C1-B766-56200616C4B4}"/>
    <cellStyle name="Millares 2 2 2 2 2 3" xfId="3763" xr:uid="{C244C670-4089-49C5-8520-B5B9A060A9B9}"/>
    <cellStyle name="Millares 2 2 2 2 3" xfId="1652" xr:uid="{07F923C0-EAAD-44D8-BC31-1C354B5E4C8D}"/>
    <cellStyle name="Millares 2 2 2 2 3 2" xfId="3947" xr:uid="{B07384DD-5D2A-4FA7-A03B-834EF682C507}"/>
    <cellStyle name="Millares 2 2 2 2 4" xfId="3523" xr:uid="{FBDE7C20-5C69-4286-ACE9-2986BC21BE33}"/>
    <cellStyle name="Millares 2 2 2 3" xfId="193" xr:uid="{31296434-9896-486A-B568-23662348B2FB}"/>
    <cellStyle name="Millares 2 2 2 3 2" xfId="382" xr:uid="{31296434-9896-486A-B568-23662348B2FB}"/>
    <cellStyle name="Millares 2 2 2 3 2 2" xfId="1856" xr:uid="{DB543F54-F182-4B06-B101-F8DBCE57C68E}"/>
    <cellStyle name="Millares 2 2 2 3 2 3" xfId="4033" xr:uid="{92C4A097-4D31-4D73-BAB8-02942A4927B9}"/>
    <cellStyle name="Millares 2 2 2 3 3" xfId="1678" xr:uid="{A0D53019-7CC8-4E4F-900E-9A9564463047}"/>
    <cellStyle name="Millares 2 2 2 3 3 2" xfId="3881" xr:uid="{2BA9DCD1-55F9-4B02-816D-4F3A4C4D2EB7}"/>
    <cellStyle name="Millares 2 2 2 3 4" xfId="3726" xr:uid="{BB3E7FA3-333E-48D5-B188-B50042F3C0B8}"/>
    <cellStyle name="Millares 2 2 2 4" xfId="304" xr:uid="{00000000-0005-0000-0000-000012000000}"/>
    <cellStyle name="Millares 2 2 2 4 2" xfId="1778" xr:uid="{B6ADEF1A-62A6-4676-9A5A-CAFB7793EDEB}"/>
    <cellStyle name="Millares 2 2 2 4 3" xfId="3852" xr:uid="{CC0D80CA-5775-4579-949C-44BED5B1BC96}"/>
    <cellStyle name="Millares 2 2 2 5" xfId="770" xr:uid="{D0DEAB66-B994-474B-A886-5108715D6E4C}"/>
    <cellStyle name="Millares 2 2 2 5 2" xfId="2057" xr:uid="{1FBA396D-E227-41A3-9A2F-56EEA57F526E}"/>
    <cellStyle name="Millares 2 2 2 5 3" xfId="3942" xr:uid="{AF01C64E-A03C-4DEC-B1BC-E6513A520419}"/>
    <cellStyle name="Millares 2 2 2 6" xfId="919" xr:uid="{CF664B7A-24AD-469D-B8A6-E32F683C4B3A}"/>
    <cellStyle name="Millares 2 2 2 7" xfId="1200" xr:uid="{00000000-0005-0000-0000-000049010000}"/>
    <cellStyle name="Millares 2 2 2 8" xfId="1600" xr:uid="{4CE08413-8D70-4857-AC7E-462B64DBCBBF}"/>
    <cellStyle name="Millares 2 2 2 9" xfId="2150" xr:uid="{582C63BA-6B50-4B75-83F9-5591651A9D37}"/>
    <cellStyle name="Millares 2 2 3" xfId="110" xr:uid="{00000000-0005-0000-0000-000012000000}"/>
    <cellStyle name="Millares 2 2 3 2" xfId="328" xr:uid="{00000000-0005-0000-0000-000012000000}"/>
    <cellStyle name="Millares 2 2 3 2 2" xfId="1802" xr:uid="{12DEEB8D-586B-4662-93CA-A0B7270B4439}"/>
    <cellStyle name="Millares 2 2 3 2 2 2" xfId="3857" xr:uid="{E842D8EF-9C9E-42D0-813A-745F81AED738}"/>
    <cellStyle name="Millares 2 2 3 2 3" xfId="3650" xr:uid="{4130ADC8-D978-4DBB-8185-58AC6CFBED8A}"/>
    <cellStyle name="Millares 2 2 3 3" xfId="752" xr:uid="{767DE66F-C412-4DAF-9895-CF3BE9D6602E}"/>
    <cellStyle name="Millares 2 2 3 3 2" xfId="2044" xr:uid="{ABBC62C6-8933-44E9-B18F-7514F480B57E}"/>
    <cellStyle name="Millares 2 2 3 3 3" xfId="3997" xr:uid="{03F61640-C740-4E3D-9F81-9EE2FBCC7192}"/>
    <cellStyle name="Millares 2 2 3 4" xfId="1266" xr:uid="{00000000-0005-0000-0000-00004A010000}"/>
    <cellStyle name="Millares 2 2 3 5" xfId="1624" xr:uid="{45641866-EE6D-484F-B4FE-CFACCB31515A}"/>
    <cellStyle name="Millares 2 2 3 6" xfId="2228" xr:uid="{32D14145-675B-426F-BEAC-630EA2B8011B}"/>
    <cellStyle name="Millares 2 2 4" xfId="160" xr:uid="{AE7BE31E-95D5-4B54-91EB-BB2B7DFA8B33}"/>
    <cellStyle name="Millares 2 2 4 2" xfId="378" xr:uid="{AE7BE31E-95D5-4B54-91EB-BB2B7DFA8B33}"/>
    <cellStyle name="Millares 2 2 4 2 2" xfId="1852" xr:uid="{90DAF4E0-4885-4B33-8EE5-ABEC813A63A1}"/>
    <cellStyle name="Millares 2 2 4 2 2 2" xfId="4008" xr:uid="{DA7C87C4-1054-4530-B23C-76414F8CB090}"/>
    <cellStyle name="Millares 2 2 4 2 3" xfId="3745" xr:uid="{CC803F5F-FDC5-4415-B7D7-153152A200DE}"/>
    <cellStyle name="Millares 2 2 4 3" xfId="1303" xr:uid="{00000000-0005-0000-0000-00004B010000}"/>
    <cellStyle name="Millares 2 2 4 3 2" xfId="3609" xr:uid="{F436428F-C9B3-4347-8DD7-94959C952B94}"/>
    <cellStyle name="Millares 2 2 4 4" xfId="1674" xr:uid="{8E1BCECB-173F-4951-AFF6-0325A8E162AD}"/>
    <cellStyle name="Millares 2 2 4 4 2" xfId="3862" xr:uid="{2BD38988-EE71-490D-84CD-B9563E8DAA7B}"/>
    <cellStyle name="Millares 2 2 4 5" xfId="2281" xr:uid="{5080164C-0AAF-4F11-A089-F52E3425484B}"/>
    <cellStyle name="Millares 2 2 5" xfId="184" xr:uid="{00000000-0005-0000-0000-00002C000000}"/>
    <cellStyle name="Millares 2 2 5 2" xfId="379" xr:uid="{00000000-0005-0000-0000-00002C000000}"/>
    <cellStyle name="Millares 2 2 5 2 2" xfId="1853" xr:uid="{054A42C7-60AD-4751-8A16-AA04ADBD9D90}"/>
    <cellStyle name="Millares 2 2 5 2 2 2" xfId="3967" xr:uid="{C23EBCE9-B8B6-4023-9D5D-BBD1DF5721AD}"/>
    <cellStyle name="Millares 2 2 5 2 3" xfId="3786" xr:uid="{0709B855-B830-4F0E-AF40-543ADDB0797D}"/>
    <cellStyle name="Millares 2 2 5 3" xfId="1065" xr:uid="{00000000-0005-0000-0000-00004C010000}"/>
    <cellStyle name="Millares 2 2 5 3 2" xfId="3666" xr:uid="{B0F86672-1187-442F-8A17-8A6FCE63F428}"/>
    <cellStyle name="Millares 2 2 5 4" xfId="1675" xr:uid="{BEB88D1A-E133-4744-89BF-900B7F2291CD}"/>
    <cellStyle name="Millares 2 2 5 4 2" xfId="4035" xr:uid="{694FC971-EC5E-44B0-82B9-7949F5AEC27A}"/>
    <cellStyle name="Millares 2 2 5 5" xfId="2297" xr:uid="{8EBC7B2B-1D3C-4CFD-A2F1-6C81DAEB0A13}"/>
    <cellStyle name="Millares 2 2 6" xfId="205" xr:uid="{00000000-0005-0000-0000-000012000000}"/>
    <cellStyle name="Millares 2 2 6 2" xfId="390" xr:uid="{00000000-0005-0000-0000-000012000000}"/>
    <cellStyle name="Millares 2 2 6 2 2" xfId="1864" xr:uid="{1566C500-5035-4264-A287-F84E474F5F76}"/>
    <cellStyle name="Millares 2 2 6 2 3" xfId="3816" xr:uid="{0D162745-ECB0-4CF1-9659-C604842FF076}"/>
    <cellStyle name="Millares 2 2 6 3" xfId="1686" xr:uid="{25B0B488-83EA-4919-ABA4-7D5F0C32B732}"/>
    <cellStyle name="Millares 2 2 6 3 2" xfId="3701" xr:uid="{526BE994-EDA4-4527-9815-C9F584346016}"/>
    <cellStyle name="Millares 2 2 6 4" xfId="3441" xr:uid="{2E10C6B7-689F-4655-B714-741DB0BF0EA6}"/>
    <cellStyle name="Millares 2 2 6 5" xfId="3461" xr:uid="{B295800C-E851-47E0-B0CA-2CD8CCC3DED7}"/>
    <cellStyle name="Millares 2 2 7" xfId="234" xr:uid="{00000000-0005-0000-0000-000012000000}"/>
    <cellStyle name="Millares 2 2 7 2" xfId="419" xr:uid="{00000000-0005-0000-0000-000012000000}"/>
    <cellStyle name="Millares 2 2 7 2 2" xfId="1893" xr:uid="{E9FF15CD-3B81-46B2-92A6-003E9016FAED}"/>
    <cellStyle name="Millares 2 2 7 3" xfId="1715" xr:uid="{F9BF6CD4-C825-452B-805B-61D90C557BB4}"/>
    <cellStyle name="Millares 2 2 7 4" xfId="3488" xr:uid="{F163CA02-05C5-459D-97D7-B260A17BA748}"/>
    <cellStyle name="Millares 2 2 8" xfId="277" xr:uid="{00000000-0005-0000-0000-000012000000}"/>
    <cellStyle name="Millares 2 2 8 2" xfId="1751" xr:uid="{795D9E90-7974-4699-A461-15FD6CFDE8CB}"/>
    <cellStyle name="Millares 2 2 8 3" xfId="4026" xr:uid="{8690B1AA-B330-4903-8B5F-625A0C037787}"/>
    <cellStyle name="Millares 2 2 9" xfId="574" xr:uid="{00000000-0005-0000-0000-00001F000000}"/>
    <cellStyle name="Millares 2 2 9 2" xfId="1966" xr:uid="{6D50AE88-18FF-45FB-8665-7E9ED4648D15}"/>
    <cellStyle name="Millares 2 3" xfId="65" xr:uid="{00000000-0005-0000-0000-000013000000}"/>
    <cellStyle name="Millares 2 3 10" xfId="719" xr:uid="{71FDA0A5-1E8E-43B4-8946-4D354BF4493F}"/>
    <cellStyle name="Millares 2 3 11" xfId="918" xr:uid="{2E20CAF5-41E1-414F-9742-4722004CB21B}"/>
    <cellStyle name="Millares 2 3 12" xfId="1160" xr:uid="{00000000-0005-0000-0000-00004D010000}"/>
    <cellStyle name="Millares 2 3 13" xfId="1592" xr:uid="{0D89FBBE-E16D-4BE9-99BC-6032897A9B65}"/>
    <cellStyle name="Millares 2 3 14" xfId="2142" xr:uid="{E5B5BB1D-2786-4446-9085-DEE251B1A488}"/>
    <cellStyle name="Millares 2 3 15" xfId="2183" xr:uid="{877BADC8-44F4-42F1-9ED1-67EE55330CB6}"/>
    <cellStyle name="Millares 2 3 2" xfId="99" xr:uid="{00000000-0005-0000-0000-000013000000}"/>
    <cellStyle name="Millares 2 3 2 2" xfId="157" xr:uid="{00000000-0005-0000-0000-000013000000}"/>
    <cellStyle name="Millares 2 3 2 2 2" xfId="375" xr:uid="{00000000-0005-0000-0000-000013000000}"/>
    <cellStyle name="Millares 2 3 2 2 2 2" xfId="1849" xr:uid="{68DF9084-7ACA-433F-BE15-DE1D6DA4FD47}"/>
    <cellStyle name="Millares 2 3 2 2 3" xfId="1671" xr:uid="{C4517C15-FFED-4476-AC4D-A63D6D31D8B7}"/>
    <cellStyle name="Millares 2 3 2 2 4" xfId="4031" xr:uid="{2F4941B0-FF65-4A5B-99EA-EEFC288424FA}"/>
    <cellStyle name="Millares 2 3 2 3" xfId="323" xr:uid="{00000000-0005-0000-0000-000013000000}"/>
    <cellStyle name="Millares 2 3 2 3 2" xfId="1797" xr:uid="{82F37C48-5A30-4C05-A8BD-390E9FA24C74}"/>
    <cellStyle name="Millares 2 3 2 4" xfId="764" xr:uid="{E1A0D783-6DD3-4877-8785-D880C9B6A962}"/>
    <cellStyle name="Millares 2 3 2 4 2" xfId="2051" xr:uid="{6A55720C-18EB-4869-85CC-E1992483E1F1}"/>
    <cellStyle name="Millares 2 3 2 5" xfId="1276" xr:uid="{00000000-0005-0000-0000-00004E010000}"/>
    <cellStyle name="Millares 2 3 2 6" xfId="1619" xr:uid="{08589685-0D48-49B9-89EE-C3DD764A7654}"/>
    <cellStyle name="Millares 2 3 2 7" xfId="3464" xr:uid="{CC355171-7639-4C39-8B84-CF940EC42BBF}"/>
    <cellStyle name="Millares 2 3 3" xfId="130" xr:uid="{00000000-0005-0000-0000-000013000000}"/>
    <cellStyle name="Millares 2 3 3 2" xfId="348" xr:uid="{00000000-0005-0000-0000-000013000000}"/>
    <cellStyle name="Millares 2 3 3 2 2" xfId="1822" xr:uid="{1566765A-13C6-4C6A-B6E9-915C76CA969A}"/>
    <cellStyle name="Millares 2 3 3 2 3" xfId="3980" xr:uid="{9E85B1EE-CA5C-4526-AD09-CDB3407BB33F}"/>
    <cellStyle name="Millares 2 3 3 3" xfId="1644" xr:uid="{F5733779-B689-4BAD-BA68-6236AC86D839}"/>
    <cellStyle name="Millares 2 3 3 3 2" xfId="4050" xr:uid="{CB64B87D-6093-4EE7-B4E2-DA65B116C3C2}"/>
    <cellStyle name="Millares 2 3 3 4" xfId="3505" xr:uid="{821C8C93-941F-4949-A406-3C32D53020DE}"/>
    <cellStyle name="Millares 2 3 4" xfId="192" xr:uid="{56344E24-1EAA-4E0E-AA3F-B79E8316DEE6}"/>
    <cellStyle name="Millares 2 3 4 2" xfId="381" xr:uid="{56344E24-1EAA-4E0E-AA3F-B79E8316DEE6}"/>
    <cellStyle name="Millares 2 3 4 2 2" xfId="1855" xr:uid="{1DBC8F19-1E34-4B99-9DFE-1D28DFFFA5C4}"/>
    <cellStyle name="Millares 2 3 4 2 3" xfId="3943" xr:uid="{5C789630-3EFA-422B-8111-03CF67F9A694}"/>
    <cellStyle name="Millares 2 3 4 3" xfId="1677" xr:uid="{6EBF4196-38A0-43C8-8E70-160AB913E6B3}"/>
    <cellStyle name="Millares 2 3 4 4" xfId="3501" xr:uid="{6FBC452E-FBCB-4A46-BE94-1D3C275D36AB}"/>
    <cellStyle name="Millares 2 3 5" xfId="225" xr:uid="{00000000-0005-0000-0000-000013000000}"/>
    <cellStyle name="Millares 2 3 5 2" xfId="410" xr:uid="{00000000-0005-0000-0000-000013000000}"/>
    <cellStyle name="Millares 2 3 5 2 2" xfId="1884" xr:uid="{394B23B1-5FBE-4A9B-8A1B-4D93AA0AC35E}"/>
    <cellStyle name="Millares 2 3 5 3" xfId="1706" xr:uid="{30B64FFB-B920-441B-A976-D3DFADF707FE}"/>
    <cellStyle name="Millares 2 3 5 4" xfId="3562" xr:uid="{C2C88C6A-E923-4D16-B29C-E57ED8B95F54}"/>
    <cellStyle name="Millares 2 3 6" xfId="257" xr:uid="{00000000-0005-0000-0000-000013000000}"/>
    <cellStyle name="Millares 2 3 6 2" xfId="442" xr:uid="{00000000-0005-0000-0000-000013000000}"/>
    <cellStyle name="Millares 2 3 6 2 2" xfId="1916" xr:uid="{F4FAEFD6-D842-46A6-AC1F-EB9508C7DA72}"/>
    <cellStyle name="Millares 2 3 6 3" xfId="1738" xr:uid="{5AC48A00-C6CC-479B-972E-7695A466748E}"/>
    <cellStyle name="Millares 2 3 6 4" xfId="3582" xr:uid="{3146C43F-913C-49D3-9A6D-D53B8EDFAF93}"/>
    <cellStyle name="Millares 2 3 7" xfId="296" xr:uid="{00000000-0005-0000-0000-000013000000}"/>
    <cellStyle name="Millares 2 3 7 2" xfId="1770" xr:uid="{78C25B17-2C9E-4B43-928D-E3591D092E65}"/>
    <cellStyle name="Millares 2 3 8" xfId="497" xr:uid="{00000000-0005-0000-0000-000020000000}"/>
    <cellStyle name="Millares 2 3 8 2" xfId="1959" xr:uid="{6F953F44-1F8F-41F3-A90D-40FAC8FFCA00}"/>
    <cellStyle name="Millares 2 3 9" xfId="705" xr:uid="{392C3749-287C-4215-8288-04C1C29FF1E0}"/>
    <cellStyle name="Millares 2 3 9 2" xfId="2024" xr:uid="{06A57D8B-6108-4E04-99AB-DC500CD2B27C}"/>
    <cellStyle name="Millares 2 4" xfId="73" xr:uid="{E428490C-D012-4CC2-9509-7FB1DF95992C}"/>
    <cellStyle name="Millares 2 4 2" xfId="774" xr:uid="{EF355690-540C-4D36-8E0C-B2D2248F0EA2}"/>
    <cellStyle name="Millares 2 4 2 2" xfId="2060" xr:uid="{F7FC69AD-2C40-40EE-94C7-EB3422FE6642}"/>
    <cellStyle name="Millares 2 4 2 2 2" xfId="3756" xr:uid="{2ED0B9AE-C937-4DA3-9706-F889B92DDA5F}"/>
    <cellStyle name="Millares 2 4 2 3" xfId="3620" xr:uid="{8D6C6A1C-784F-498A-9B08-E8D12EED4D2D}"/>
    <cellStyle name="Millares 2 4 2 4" xfId="3482" xr:uid="{E73EC772-4883-4EF8-BDA7-1F14520274B9}"/>
    <cellStyle name="Millares 2 4 2 5" xfId="3471" xr:uid="{FEEBC050-54CE-410D-8990-D0067D06F0DF}"/>
    <cellStyle name="Millares 2 4 3" xfId="699" xr:uid="{DB87CCE2-A259-41EB-8E73-5D4AB8BEEDF0}"/>
    <cellStyle name="Millares 2 4 3 2" xfId="2021" xr:uid="{AE41DAC2-ED8D-4EA5-B2D4-18C369215461}"/>
    <cellStyle name="Millares 2 4 3 3" xfId="3719" xr:uid="{F61AC167-7B89-4A3B-AC5B-841A194A7B51}"/>
    <cellStyle name="Millares 2 4 4" xfId="1258" xr:uid="{00000000-0005-0000-0000-00004F010000}"/>
    <cellStyle name="Millares 2 4 4 2" xfId="3503" xr:uid="{C4B7D4DD-13DC-4607-ABCB-3812693AC86E}"/>
    <cellStyle name="Millares 2 4 5" xfId="3874" xr:uid="{F5B6BA47-9FE2-45E7-92A4-2F803800F1F9}"/>
    <cellStyle name="Millares 2 4 6" xfId="2225" xr:uid="{E1B7E576-D65B-457C-991C-103D1DA35EBC}"/>
    <cellStyle name="Millares 2 5" xfId="77" xr:uid="{00000000-0005-0000-0000-000011000000}"/>
    <cellStyle name="Millares 2 5 2" xfId="135" xr:uid="{00000000-0005-0000-0000-000011000000}"/>
    <cellStyle name="Millares 2 5 2 2" xfId="353" xr:uid="{00000000-0005-0000-0000-000011000000}"/>
    <cellStyle name="Millares 2 5 2 2 2" xfId="1827" xr:uid="{49CE18E8-39DA-465D-BF9B-424A84289FF8}"/>
    <cellStyle name="Millares 2 5 2 2 3" xfId="3872" xr:uid="{6CB64245-4AAB-41AE-9E82-B2E8A450EB5A}"/>
    <cellStyle name="Millares 2 5 2 3" xfId="1649" xr:uid="{095A5DA9-361A-48B5-B0B4-6A60F766001D}"/>
    <cellStyle name="Millares 2 5 2 4" xfId="3774" xr:uid="{823394E0-2524-4974-B159-E63FDE77DF21}"/>
    <cellStyle name="Millares 2 5 3" xfId="301" xr:uid="{00000000-0005-0000-0000-000011000000}"/>
    <cellStyle name="Millares 2 5 3 2" xfId="1775" xr:uid="{416C29CB-B747-401B-A511-E216A2BE8BA6}"/>
    <cellStyle name="Millares 2 5 3 3" xfId="3637" xr:uid="{43163C21-11FE-4140-9F07-4EDEEFEA5B64}"/>
    <cellStyle name="Millares 2 5 4" xfId="721" xr:uid="{5FFD262A-CE0C-4FC9-8DE9-9BA3B04BC590}"/>
    <cellStyle name="Millares 2 5 4 2" xfId="2030" xr:uid="{F84C1F08-7A27-4F64-9F6D-89010E35C96E}"/>
    <cellStyle name="Millares 2 5 4 3" xfId="3846" xr:uid="{945B31F1-DC9C-4AB6-9045-D6D4EF6226E5}"/>
    <cellStyle name="Millares 2 5 5" xfId="1304" xr:uid="{00000000-0005-0000-0000-000050010000}"/>
    <cellStyle name="Millares 2 5 6" xfId="1597" xr:uid="{D50D1092-A07C-452B-A632-613057D7730E}"/>
    <cellStyle name="Millares 2 5 7" xfId="2274" xr:uid="{409C5C69-CC7D-4195-89EE-BADE461AAFCB}"/>
    <cellStyle name="Millares 2 6" xfId="107" xr:uid="{00000000-0005-0000-0000-000011000000}"/>
    <cellStyle name="Millares 2 6 2" xfId="325" xr:uid="{00000000-0005-0000-0000-000011000000}"/>
    <cellStyle name="Millares 2 6 2 2" xfId="1799" xr:uid="{6782C0E9-72B0-4E0F-B18B-B6496280DFE0}"/>
    <cellStyle name="Millares 2 6 2 2 2" xfId="3876" xr:uid="{56EF304B-BF7F-4587-BD2C-856F93C242AF}"/>
    <cellStyle name="Millares 2 6 2 3" xfId="3739" xr:uid="{719134CB-3434-4FEA-A9AA-B0059766B256}"/>
    <cellStyle name="Millares 2 6 3" xfId="1066" xr:uid="{00000000-0005-0000-0000-000051010000}"/>
    <cellStyle name="Millares 2 6 3 2" xfId="3603" xr:uid="{3F93336F-2B57-42A1-B78F-3A28E298951C}"/>
    <cellStyle name="Millares 2 6 4" xfId="1621" xr:uid="{8A019950-D5C1-41AA-9280-7CCBB5177A51}"/>
    <cellStyle name="Millares 2 6 4 2" xfId="3958" xr:uid="{2E8D1927-6478-4CA6-A609-87B3B6A194E2}"/>
    <cellStyle name="Millares 2 6 5" xfId="2289" xr:uid="{0B49F908-011E-4979-851C-BC4B55440F28}"/>
    <cellStyle name="Millares 2 7" xfId="159" xr:uid="{3F340669-2BB1-4358-A72C-756C569854ED}"/>
    <cellStyle name="Millares 2 7 2" xfId="377" xr:uid="{3F340669-2BB1-4358-A72C-756C569854ED}"/>
    <cellStyle name="Millares 2 7 2 2" xfId="1851" xr:uid="{52C954EF-A1DC-41A8-9EC5-84A62A8553DF}"/>
    <cellStyle name="Millares 2 7 2 2 2" xfId="3436" xr:uid="{A2E261B2-1C94-4BB2-B0EE-92EDAE07D9C3}"/>
    <cellStyle name="Millares 2 7 2 3" xfId="3779" xr:uid="{6BD9BF82-03C5-4FF0-A869-537076F25D50}"/>
    <cellStyle name="Millares 2 7 3" xfId="1374" xr:uid="{00000000-0005-0000-0000-000052010000}"/>
    <cellStyle name="Millares 2 7 3 2" xfId="3659" xr:uid="{67915E78-D0DB-4839-90BC-C3BFB4C775D3}"/>
    <cellStyle name="Millares 2 7 4" xfId="1673" xr:uid="{ACC5C755-AD23-48B6-A107-BAFE8005B1C9}"/>
    <cellStyle name="Millares 2 7 4 2" xfId="4041" xr:uid="{4ED73055-7100-4F0A-A626-0F66174B2864}"/>
    <cellStyle name="Millares 2 7 5" xfId="3412" xr:uid="{B10631A1-2C78-43C5-AC94-1887AEB72F01}"/>
    <cellStyle name="Millares 2 8" xfId="173" xr:uid="{00000000-0005-0000-0000-00000C000000}"/>
    <cellStyle name="Millares 2 8 2" xfId="3809" xr:uid="{0092D7F3-90A0-4948-ABCB-F6941D8B0E3B}"/>
    <cellStyle name="Millares 2 8 3" xfId="3684" xr:uid="{CDDA7F30-F033-4D17-86A7-728D69313E02}"/>
    <cellStyle name="Millares 2 8 4" xfId="3694" xr:uid="{72BC5A00-9E66-4AC8-9522-82DB1D8D590D}"/>
    <cellStyle name="Millares 2 9" xfId="201" xr:uid="{00000000-0005-0000-0000-000011000000}"/>
    <cellStyle name="Millares 2 9 2" xfId="386" xr:uid="{00000000-0005-0000-0000-000011000000}"/>
    <cellStyle name="Millares 2 9 2 2" xfId="1860" xr:uid="{2170A73C-FCBE-4946-9620-143C44E501DA}"/>
    <cellStyle name="Millares 2 9 3" xfId="1682" xr:uid="{6B028871-D302-4120-8529-CE09ADF58F05}"/>
    <cellStyle name="Millares 2 9 4" xfId="3586" xr:uid="{6AC67F0B-00AB-45AE-AD46-E26E24BB7F7C}"/>
    <cellStyle name="Millares 2_Hoja6 2 2" xfId="3639" xr:uid="{D91D9A2B-6C3F-461D-BCA1-8AA0A80F129E}"/>
    <cellStyle name="Millares 20" xfId="69" xr:uid="{84CA1892-5EA7-41BF-ACEE-11677BDD9B9C}"/>
    <cellStyle name="Millares 20 2" xfId="676" xr:uid="{00000000-0005-0000-0000-000039000000}"/>
    <cellStyle name="Millares 20 2 2" xfId="1544" xr:uid="{BCE509A3-4202-40AC-B722-734ABF0F0CDC}"/>
    <cellStyle name="Millares 20 2 2 2" xfId="3655" xr:uid="{E9ADE994-2883-403B-AEAF-33387CE5F655}"/>
    <cellStyle name="Millares 20 2 3" xfId="2007" xr:uid="{EFC3666D-97F7-44D4-8E14-9D78212A3DA2}"/>
    <cellStyle name="Millares 20 2 3 2" xfId="4006" xr:uid="{021C983A-E2F6-4E58-AB34-AAEC907ED8FF}"/>
    <cellStyle name="Millares 20 2 4" xfId="3524" xr:uid="{7D91DCCC-FDE7-4624-BFCD-5821619D6CF1}"/>
    <cellStyle name="Millares 20 3" xfId="1063" xr:uid="{00000000-0005-0000-0000-000053010000}"/>
    <cellStyle name="Millares 20 3 2" xfId="3922" xr:uid="{5B8A0B24-A1DA-4C86-ACF8-7D42E285B31D}"/>
    <cellStyle name="Millares 20 4" xfId="1502" xr:uid="{18F6E6ED-F50F-4EE0-9285-B7F31FD6DAFF}"/>
    <cellStyle name="Millares 20 4 2" xfId="3559" xr:uid="{48AF43F0-169B-419B-BF70-658165635144}"/>
    <cellStyle name="Millares 20 5" xfId="3478" xr:uid="{312B5E4B-42CF-4284-8934-D955EFD10678}"/>
    <cellStyle name="Millares 21" xfId="71" xr:uid="{00000000-0005-0000-0000-000073000000}"/>
    <cellStyle name="Millares 21 2" xfId="102" xr:uid="{00000000-0005-0000-0000-000074000000}"/>
    <cellStyle name="Millares 21 2 2" xfId="1545" xr:uid="{C53D185A-4877-4C1B-8E80-BA56F52D2D75}"/>
    <cellStyle name="Millares 21 2 2 2" xfId="3929" xr:uid="{7E9D91A8-BFBA-4491-9E30-044A6D8EFCB8}"/>
    <cellStyle name="Millares 21 2 3" xfId="3860" xr:uid="{CF80D91C-33D0-46B2-B3EF-FD32495BD436}"/>
    <cellStyle name="Millares 21 2 4" xfId="3525" xr:uid="{48870488-3720-49E4-8E54-38B2D7D30713}"/>
    <cellStyle name="Millares 21 3" xfId="791" xr:uid="{B5DEADCE-5FB1-48A7-B199-96374A0598DD}"/>
    <cellStyle name="Millares 21 3 2" xfId="2069" xr:uid="{7338866A-12D8-473B-B97E-15BFB0255224}"/>
    <cellStyle name="Millares 21 3 3" xfId="3953" xr:uid="{B5DB04A5-9A65-4D22-AFFC-9FD5753F95B5}"/>
    <cellStyle name="Millares 21 4" xfId="1503" xr:uid="{53ECC94E-4AE3-4504-A2C3-0EC4B3E4D4FF}"/>
    <cellStyle name="Millares 21 4 2" xfId="3850" xr:uid="{0C03E635-90F7-4EE6-98E8-7ED9FD732EF4}"/>
    <cellStyle name="Millares 212" xfId="500" xr:uid="{00000000-0005-0000-0000-000021000000}"/>
    <cellStyle name="Millares 212 2" xfId="588" xr:uid="{00000000-0005-0000-0000-000022000000}"/>
    <cellStyle name="Millares 212 2 2" xfId="1975" xr:uid="{FE72D8A5-2095-4277-B24D-D93BC8486132}"/>
    <cellStyle name="Millares 212 2 2 2" xfId="3758" xr:uid="{9B3CF8FC-6664-4108-90C7-091F991485F2}"/>
    <cellStyle name="Millares 212 2 2 3" xfId="3622" xr:uid="{06FCBEB9-FB74-4B0F-B82A-36F1DC83B761}"/>
    <cellStyle name="Millares 212 2 3" xfId="2144" xr:uid="{9C7609F6-8139-4AF7-BA29-0A5A1B3E2713}"/>
    <cellStyle name="Millares 212 2 3 2" xfId="3721" xr:uid="{82FBA777-F298-4E75-AA7A-2309C14CB157}"/>
    <cellStyle name="Millares 212 2 4" xfId="3413" xr:uid="{3BE4BBFD-6EC6-45FF-8E5C-A760F6919322}"/>
    <cellStyle name="Millares 212 3" xfId="724" xr:uid="{CE484482-18D8-4C05-B017-311B14435C4C}"/>
    <cellStyle name="Millares 212 3 2" xfId="2032" xr:uid="{2C4A939A-CE75-41E7-BEFE-1F8A6EA45CF5}"/>
    <cellStyle name="Millares 212 3 2 2" xfId="3740" xr:uid="{E6DC4D6D-F49A-4FDC-9447-9CB901360559}"/>
    <cellStyle name="Millares 212 3 3" xfId="2155" xr:uid="{BDA92C2B-E531-4536-A8A3-13D6BEAE0C2E}"/>
    <cellStyle name="Millares 212 3 4" xfId="3604" xr:uid="{4AC8132E-7F3D-49AC-A3A2-F04768E52691}"/>
    <cellStyle name="Millares 212 4" xfId="1961" xr:uid="{05598AEB-5B02-4649-B750-FBE65AC2471C}"/>
    <cellStyle name="Millares 212 4 2" xfId="2158" xr:uid="{97AE29A9-FEDD-434C-9456-2BC85CA808B4}"/>
    <cellStyle name="Millares 212 4 2 2" xfId="3781" xr:uid="{B02D0508-482B-4C44-8712-ADF1CD4C1D1D}"/>
    <cellStyle name="Millares 212 4 3" xfId="3661" xr:uid="{EF9A61EA-25CD-404C-853D-134EDD8118E3}"/>
    <cellStyle name="Millares 212 5" xfId="2162" xr:uid="{740EC0B9-6650-47AD-85D5-FF5FD7211CD1}"/>
    <cellStyle name="Millares 212 5 2" xfId="3800" xr:uid="{9CD17AA1-0CDA-4F78-BB14-AD0D4DC855CD}"/>
    <cellStyle name="Millares 212 5 3" xfId="3680" xr:uid="{A281CFD5-2756-437C-AAA0-8B8FA859A5AD}"/>
    <cellStyle name="Millares 212 6" xfId="2140" xr:uid="{DD23825C-2F2C-4AF9-9899-71C530A62AB1}"/>
    <cellStyle name="Millares 212 6 2" xfId="3811" xr:uid="{CDBE318A-67BB-4770-8A2E-BCD36CA55852}"/>
    <cellStyle name="Millares 212 6 3" xfId="3696" xr:uid="{BF58E67D-F7B7-41EE-9263-C3A1CA2AA47C}"/>
    <cellStyle name="Millares 212 7" xfId="3417" xr:uid="{488E4E87-2F74-4B15-AF36-C129988CA092}"/>
    <cellStyle name="Millares 212 8" xfId="3713" xr:uid="{9BD480CE-13EA-4776-BC4C-9415E12EC69D}"/>
    <cellStyle name="Millares 212 9" xfId="2275" xr:uid="{8D7317C9-DBD1-4B8C-866C-7E0E0A0E02D9}"/>
    <cellStyle name="Millares 22" xfId="76" xr:uid="{00000000-0005-0000-0000-00007B000000}"/>
    <cellStyle name="Millares 22 2" xfId="134" xr:uid="{00000000-0005-0000-0000-00007B000000}"/>
    <cellStyle name="Millares 22 2 2" xfId="352" xr:uid="{00000000-0005-0000-0000-00007B000000}"/>
    <cellStyle name="Millares 22 2 2 2" xfId="1826" xr:uid="{0A1DB4E7-38FB-4F07-B358-14C1CF07EF54}"/>
    <cellStyle name="Millares 22 2 2 3" xfId="3796" xr:uid="{B38A0AAF-F7C1-4151-81EF-69D8317D61C1}"/>
    <cellStyle name="Millares 22 2 3" xfId="1546" xr:uid="{C24DAB5B-81B2-4E1D-A6C2-C7D30566E981}"/>
    <cellStyle name="Millares 22 2 3 2" xfId="3489" xr:uid="{355C0F45-417A-465D-9890-2C8E3414189E}"/>
    <cellStyle name="Millares 22 2 4" xfId="1648" xr:uid="{867E0199-56A7-4F59-99DC-EE3423565EDC}"/>
    <cellStyle name="Millares 22 2 5" xfId="3526" xr:uid="{51D97133-296B-4EB4-9AFF-AAC8F7CF30FB}"/>
    <cellStyle name="Millares 22 3" xfId="300" xr:uid="{00000000-0005-0000-0000-00007B000000}"/>
    <cellStyle name="Millares 22 3 2" xfId="1774" xr:uid="{BF4BFA69-3551-44AA-ADD4-7D98929AE296}"/>
    <cellStyle name="Millares 22 3 3" xfId="3991" xr:uid="{EA8AAE3E-D192-4869-B7E5-A98506D06D88}"/>
    <cellStyle name="Millares 22 4" xfId="792" xr:uid="{11F58D7B-D1E3-4701-A66C-A3DC8451C825}"/>
    <cellStyle name="Millares 22 4 2" xfId="2070" xr:uid="{143D6680-8751-4534-90ED-9A97BACE719B}"/>
    <cellStyle name="Millares 22 5" xfId="1369" xr:uid="{00000000-0005-0000-0000-000055010000}"/>
    <cellStyle name="Millares 22 6" xfId="1504" xr:uid="{99F7C35F-0DFC-4FFC-B04A-5BE4646DEA7F}"/>
    <cellStyle name="Millares 22 7" xfId="1596" xr:uid="{DB12E488-0B2C-4F24-BE5D-62D7F4ABA8B3}"/>
    <cellStyle name="Millares 22 8" xfId="3405" xr:uid="{CCE8D733-4170-412D-AE02-A6E2CA0EC067}"/>
    <cellStyle name="Millares 23" xfId="106" xr:uid="{00000000-0005-0000-0000-000097000000}"/>
    <cellStyle name="Millares 23 2" xfId="324" xr:uid="{00000000-0005-0000-0000-000097000000}"/>
    <cellStyle name="Millares 23 2 2" xfId="1547" xr:uid="{64F26D6B-E14A-401D-933E-6615537B8E6A}"/>
    <cellStyle name="Millares 23 2 2 2" xfId="3797" xr:uid="{CA99D17F-5B26-475D-BE05-FCD0B1DF05B2}"/>
    <cellStyle name="Millares 23 2 3" xfId="1798" xr:uid="{E6FB3E30-333F-430D-A5F0-2274D8A4F3BF}"/>
    <cellStyle name="Millares 23 2 3 2" xfId="3447" xr:uid="{73934334-1750-4667-99A6-9D3E37F085C5}"/>
    <cellStyle name="Millares 23 2 4" xfId="3541" xr:uid="{0177DE32-5DE4-40EC-8075-9A7FC45DE534}"/>
    <cellStyle name="Millares 23 3" xfId="793" xr:uid="{909087A5-228F-4611-9D75-68E145F16100}"/>
    <cellStyle name="Millares 23 3 2" xfId="2071" xr:uid="{ABFB95B7-48CF-4D1F-85D5-C481284E34B5}"/>
    <cellStyle name="Millares 23 3 3" xfId="3944" xr:uid="{9D3AD7A3-2A21-4CF3-9266-BB63ED6F7A63}"/>
    <cellStyle name="Millares 23 4" xfId="1505" xr:uid="{7556E11F-2CCD-4D04-8553-42CF64FC16E9}"/>
    <cellStyle name="Millares 23 5" xfId="1620" xr:uid="{03B50A18-FE72-4DE8-9B1E-55FD2B5445E5}"/>
    <cellStyle name="Millares 23 6" xfId="3430" xr:uid="{E45398D7-49C7-45BD-9211-F3FF3E9C05D3}"/>
    <cellStyle name="Millares 24" xfId="129" xr:uid="{00000000-0005-0000-0000-0000CA000000}"/>
    <cellStyle name="Millares 24 2" xfId="347" xr:uid="{00000000-0005-0000-0000-0000CA000000}"/>
    <cellStyle name="Millares 24 2 2" xfId="1548" xr:uid="{FB295526-24F2-4CB8-828F-4950C531A486}"/>
    <cellStyle name="Millares 24 2 2 2" xfId="3798" xr:uid="{AABD6A03-85F4-4E4C-A3BC-872F62791DDA}"/>
    <cellStyle name="Millares 24 2 3" xfId="1821" xr:uid="{16790C2D-9F44-4F7A-886C-BBC6DDBB2F68}"/>
    <cellStyle name="Millares 24 2 3 2" xfId="3981" xr:uid="{123483AB-D860-4E2C-A8B7-A697EDB30C08}"/>
    <cellStyle name="Millares 24 2 4" xfId="3553" xr:uid="{F88563A9-4CB9-43BB-8992-02117B55A444}"/>
    <cellStyle name="Millares 24 3" xfId="794" xr:uid="{98DB76A7-AC82-48D6-8597-382E1999102B}"/>
    <cellStyle name="Millares 24 3 2" xfId="2072" xr:uid="{9B591984-A6E9-4933-943C-4B8CF5614AAF}"/>
    <cellStyle name="Millares 24 3 3" xfId="3845" xr:uid="{30C7FE3E-6586-4007-8440-16161E2FBD5D}"/>
    <cellStyle name="Millares 24 4" xfId="1506" xr:uid="{7DCF56FD-7CFC-46C2-9E98-193B872E77DA}"/>
    <cellStyle name="Millares 24 5" xfId="1643" xr:uid="{39918F20-672D-4A4E-8DC1-E2330F047FA1}"/>
    <cellStyle name="Millares 24 6" xfId="3431" xr:uid="{5BD0C9B7-40AC-44D3-9809-5019711C31B7}"/>
    <cellStyle name="Millares 25" xfId="183" xr:uid="{00000000-0005-0000-0000-0000E5000000}"/>
    <cellStyle name="Millares 25 2" xfId="795" xr:uid="{EE7D2D58-EDEC-4DB7-A2AF-6393C3779ECA}"/>
    <cellStyle name="Millares 25 2 2" xfId="1549" xr:uid="{2FEDBAF7-E9ED-43D5-850A-0AAF21E3D699}"/>
    <cellStyle name="Millares 25 2 2 2" xfId="3711" xr:uid="{86D3F75A-6F2C-4D5C-BA46-EBB9A7F182F8}"/>
    <cellStyle name="Millares 25 2 3" xfId="2073" xr:uid="{848BB1D2-2D71-4A6E-B890-6154ECCBE6CB}"/>
    <cellStyle name="Millares 25 2 3 2" xfId="3982" xr:uid="{F8A36FDC-CD65-4393-9BD4-006BA4D234FC}"/>
    <cellStyle name="Millares 25 2 4" xfId="3804" xr:uid="{81F7DE64-D3E1-4255-BF34-39CA554167A2}"/>
    <cellStyle name="Millares 25 3" xfId="1507" xr:uid="{DBAB6145-6E00-4115-818F-CFB7E98F64D0}"/>
    <cellStyle name="Millares 25 3 2" xfId="4019" xr:uid="{686CACC8-2891-42A9-84D4-17846CAEE0DC}"/>
    <cellStyle name="Millares 25 4" xfId="3855" xr:uid="{F8D7A42F-0502-4050-8E30-73C12BD7BD6C}"/>
    <cellStyle name="Millares 25 5" xfId="3425" xr:uid="{B666C5FB-6A1B-471D-A68A-0B342ABF6F97}"/>
    <cellStyle name="Millares 26" xfId="191" xr:uid="{00000000-0005-0000-0000-0000F4000000}"/>
    <cellStyle name="Millares 26 2" xfId="796" xr:uid="{CD0F566B-933C-4887-B822-838D648F5053}"/>
    <cellStyle name="Millares 26 2 2" xfId="1550" xr:uid="{4F17A74B-FF96-41D7-B346-8174BECD62B6}"/>
    <cellStyle name="Millares 26 2 2 2" xfId="3828" xr:uid="{5DC12E22-C4A1-41A6-84A3-2A68B4E945D5}"/>
    <cellStyle name="Millares 26 2 3" xfId="2074" xr:uid="{2FF7157E-FF7C-4C6F-A831-695D58131236}"/>
    <cellStyle name="Millares 26 2 4" xfId="3688" xr:uid="{3BDB2076-32D5-4070-922D-102328D3F34B}"/>
    <cellStyle name="Millares 26 3" xfId="1508" xr:uid="{23027730-DFBA-4D52-8B56-E082C877419C}"/>
    <cellStyle name="Millares 26 3 2" xfId="3833" xr:uid="{8D9EAB13-BEC0-4727-8346-853B5B9F00D3}"/>
    <cellStyle name="Millares 26 4" xfId="3433" xr:uid="{BCDEC7F3-9147-4CAD-A29D-E11B3A68800B}"/>
    <cellStyle name="Millares 27" xfId="200" xr:uid="{00000000-0005-0000-0000-0000F5000000}"/>
    <cellStyle name="Millares 27 2" xfId="385" xr:uid="{00000000-0005-0000-0000-0000F5000000}"/>
    <cellStyle name="Millares 27 2 2" xfId="1551" xr:uid="{2297A2F4-7888-46D3-93C5-03034E87FF52}"/>
    <cellStyle name="Millares 27 2 2 2" xfId="3829" xr:uid="{47E5DE25-170D-4D12-B198-02C3A84DE817}"/>
    <cellStyle name="Millares 27 2 3" xfId="1859" xr:uid="{3E6470F6-2FDE-4EF9-BA30-3AE5B1172A6C}"/>
    <cellStyle name="Millares 27 2 4" xfId="3689" xr:uid="{C9075184-F992-4DDA-8DB7-5FAC316EA248}"/>
    <cellStyle name="Millares 27 3" xfId="797" xr:uid="{000168F9-4786-4CC1-8447-21DFCB23AC99}"/>
    <cellStyle name="Millares 27 3 2" xfId="2075" xr:uid="{367EBC4A-EB61-4266-8F4C-27CC7A9861A0}"/>
    <cellStyle name="Millares 27 3 3" xfId="3984" xr:uid="{8C6D6370-7E32-4D42-9684-14ECB8625B9F}"/>
    <cellStyle name="Millares 27 4" xfId="1509" xr:uid="{1F52CAF0-FBCF-4E16-B78A-57C816E118F6}"/>
    <cellStyle name="Millares 27 5" xfId="1681" xr:uid="{3ADEFBBB-D259-4EAE-BAE0-6EDC56B2180D}"/>
    <cellStyle name="Millares 27 6" xfId="3424" xr:uid="{3B55C3F5-EA0C-4F3A-851F-A6B2B4AB6BDC}"/>
    <cellStyle name="Millares 28" xfId="224" xr:uid="{00000000-0005-0000-0000-00000E010000}"/>
    <cellStyle name="Millares 28 2" xfId="409" xr:uid="{00000000-0005-0000-0000-00000E010000}"/>
    <cellStyle name="Millares 28 2 2" xfId="1883" xr:uid="{0B589F5E-8E9F-4F0F-AA56-F621C4047F1F}"/>
    <cellStyle name="Millares 28 2 2 2" xfId="3455" xr:uid="{15436FF6-02E0-4571-8C71-7EFA931910A9}"/>
    <cellStyle name="Millares 28 2 3" xfId="3687" xr:uid="{2592B3C5-538B-463B-9244-18A2DEE0CCEC}"/>
    <cellStyle name="Millares 28 3" xfId="728" xr:uid="{AD19E835-D794-4D18-8624-13E399E0B790}"/>
    <cellStyle name="Millares 28 3 2" xfId="3934" xr:uid="{10BA10CD-B27E-44EA-9807-42785B8D4F20}"/>
    <cellStyle name="Millares 28 4" xfId="1705" xr:uid="{446340D4-40DC-4D50-976C-72E90CF3B3D7}"/>
    <cellStyle name="Millares 28 5" xfId="3451" xr:uid="{A5BF4F83-5A39-495F-BC2F-7A1515CCD053}"/>
    <cellStyle name="Millares 29" xfId="228" xr:uid="{00000000-0005-0000-0000-00000F010000}"/>
    <cellStyle name="Millares 29 2" xfId="413" xr:uid="{00000000-0005-0000-0000-00000F010000}"/>
    <cellStyle name="Millares 29 2 2" xfId="1887" xr:uid="{B50D2792-BCEC-41B6-8D45-5B4E4A33A4BD}"/>
    <cellStyle name="Millares 29 2 2 2" xfId="3904" xr:uid="{63590FDA-2EAD-4858-BDA1-27B6DD11AA09}"/>
    <cellStyle name="Millares 29 2 3" xfId="3690" xr:uid="{A1F61668-0321-4464-8CE8-C91B08AD3076}"/>
    <cellStyle name="Millares 29 3" xfId="798" xr:uid="{1176F594-B175-40B9-A2E1-F151A8E027F0}"/>
    <cellStyle name="Millares 29 3 2" xfId="3437" xr:uid="{19B5E2A5-0A99-4F7E-8D87-B81367F01B55}"/>
    <cellStyle name="Millares 29 4" xfId="1709" xr:uid="{0747D23E-DCD2-4462-BE3F-DA8EAE498740}"/>
    <cellStyle name="Millares 29 5" xfId="3420" xr:uid="{8BB42087-3887-4F3E-A725-ACDBBAA5FA4D}"/>
    <cellStyle name="Millares 3" xfId="34" xr:uid="{00000000-0005-0000-0000-000014000000}"/>
    <cellStyle name="Millares 3 10" xfId="867" xr:uid="{00000000-0005-0000-0000-000039000000}"/>
    <cellStyle name="Millares 3 10 2" xfId="2084" xr:uid="{FAA69D61-6D22-4024-B30D-003A8752D53A}"/>
    <cellStyle name="Millares 3 11" xfId="567" xr:uid="{00000000-0005-0000-0000-000024000000}"/>
    <cellStyle name="Millares 3 11 2" xfId="768" xr:uid="{F667A7C1-A8F0-4C7B-B096-C53BD4569A93}"/>
    <cellStyle name="Millares 3 11 2 2" xfId="2055" xr:uid="{C254D240-AA92-4AD8-B8E9-B60CF98E70CD}"/>
    <cellStyle name="Millares 3 11 2 2 2" xfId="3761" xr:uid="{F8091196-556B-44E6-8885-28E7693CAC29}"/>
    <cellStyle name="Millares 3 11 2 2 3" xfId="3979" xr:uid="{2C183441-F817-4D9E-8048-4B4596EA34E7}"/>
    <cellStyle name="Millares 3 11 2 2 4" xfId="3625" xr:uid="{AF09060E-6DA1-4902-BA61-8AFAF7786FB6}"/>
    <cellStyle name="Millares 3 11 2 3" xfId="2148" xr:uid="{41394FD0-4B28-4F3C-8DA5-5323BD5E0FE1}"/>
    <cellStyle name="Millares 3 11 2 3 2" xfId="3724" xr:uid="{566B6232-2379-45DA-9C67-CC5105E99C24}"/>
    <cellStyle name="Millares 3 11 2 4" xfId="3579" xr:uid="{01D4EFAC-5E65-44B6-9061-87C9B8C32B9E}"/>
    <cellStyle name="Millares 3 11 2 5" xfId="3925" xr:uid="{3F10144D-64FD-414A-9B87-FF0646764B0A}"/>
    <cellStyle name="Millares 3 11 2 6" xfId="3457" xr:uid="{8340BA11-7A8F-4AD3-A830-D033D06E91FA}"/>
    <cellStyle name="Millares 3 11 3" xfId="747" xr:uid="{1ABE125F-70EB-4105-B412-1ED89A97EACA}"/>
    <cellStyle name="Millares 3 11 3 2" xfId="2041" xr:uid="{C027EDD4-F020-44C4-BB78-82DBCA9FEE27}"/>
    <cellStyle name="Millares 3 11 3 2 2" xfId="3743" xr:uid="{B0D48056-1C2A-45F0-AD80-F42517FFEA79}"/>
    <cellStyle name="Millares 3 11 3 3" xfId="3841" xr:uid="{03B53D10-B81A-4D80-AF0B-AFA0A6645A89}"/>
    <cellStyle name="Millares 3 11 3 4" xfId="3607" xr:uid="{BAAC4F06-513A-4443-82A1-DEE97E6B87CC}"/>
    <cellStyle name="Millares 3 11 4" xfId="708" xr:uid="{28216971-338F-43DF-89F5-30110FFFE00E}"/>
    <cellStyle name="Millares 3 11 4 2" xfId="2027" xr:uid="{0863B1C4-D271-4A89-B19D-790CDBD3C6BB}"/>
    <cellStyle name="Millares 3 11 4 2 2" xfId="3784" xr:uid="{AC7E5764-1210-4462-B20D-2CD751C78FB2}"/>
    <cellStyle name="Millares 3 11 4 3" xfId="3664" xr:uid="{D74CB055-589C-43FA-9B45-24F39180101A}"/>
    <cellStyle name="Millares 3 11 5" xfId="1964" xr:uid="{84A6037A-94A5-43E4-B425-2FE44D444B5C}"/>
    <cellStyle name="Millares 3 11 5 2" xfId="3814" xr:uid="{AE7FB741-3868-4C92-89FC-40FC70BFC7A0}"/>
    <cellStyle name="Millares 3 11 5 3" xfId="3699" xr:uid="{146EE3F5-E791-4899-9BEB-013600854E96}"/>
    <cellStyle name="Millares 3 11 6" xfId="3578" xr:uid="{CC6F8194-C189-488B-B1DD-01E7346EAA3A}"/>
    <cellStyle name="Millares 3 11 7" xfId="2278" xr:uid="{F1015CF2-D120-490F-AD8F-F5474EA8DF23}"/>
    <cellStyle name="Millares 3 12" xfId="1001" xr:uid="{00000000-0005-0000-0000-000056010000}"/>
    <cellStyle name="Millares 3 13" xfId="1585" xr:uid="{54F8EE0B-1645-4432-8ABE-A88CAF57CBC4}"/>
    <cellStyle name="Millares 3 14" xfId="2141" xr:uid="{2794EE2D-6E31-4EDD-8DB5-D58496290DC6}"/>
    <cellStyle name="Millares 3 2" xfId="92" xr:uid="{00000000-0005-0000-0000-000014000000}"/>
    <cellStyle name="Millares 3 2 2" xfId="150" xr:uid="{00000000-0005-0000-0000-000014000000}"/>
    <cellStyle name="Millares 3 2 2 2" xfId="368" xr:uid="{00000000-0005-0000-0000-000014000000}"/>
    <cellStyle name="Millares 3 2 2 2 2" xfId="1842" xr:uid="{792B3DBA-2439-42D9-A836-0DE8B539246E}"/>
    <cellStyle name="Millares 3 2 2 2 2 2" xfId="3887" xr:uid="{590E3F9C-8312-45F1-BA22-8AA3D94D5BB6}"/>
    <cellStyle name="Millares 3 2 2 2 3" xfId="4052" xr:uid="{E60029F2-245D-48B4-9D37-B27A67F73BF4}"/>
    <cellStyle name="Millares 3 2 2 3" xfId="687" xr:uid="{00000000-0005-0000-0000-00003C000000}"/>
    <cellStyle name="Millares 3 2 2 3 2" xfId="2015" xr:uid="{E9189AF7-DD7D-4E2D-9127-3C3D71218A85}"/>
    <cellStyle name="Millares 3 2 2 3 3" xfId="4012" xr:uid="{B54819DC-AE27-4155-A65C-8AF85E45F5ED}"/>
    <cellStyle name="Millares 3 2 2 4" xfId="950" xr:uid="{45977EE5-A379-4F7C-BB30-BA82C17C020C}"/>
    <cellStyle name="Millares 3 2 2 5" xfId="1664" xr:uid="{25181965-625B-46E1-8389-58C9B60FE3D3}"/>
    <cellStyle name="Millares 3 2 2 6" xfId="3983" xr:uid="{D765E69A-D849-4D7A-9385-BCE8D5A14777}"/>
    <cellStyle name="Millares 3 2 3" xfId="316" xr:uid="{00000000-0005-0000-0000-000014000000}"/>
    <cellStyle name="Millares 3 2 3 2" xfId="962" xr:uid="{05DD45DB-9C33-4FE1-9DD9-4C4AD64ABF63}"/>
    <cellStyle name="Millares 3 2 3 2 2" xfId="3410" xr:uid="{D45BB5B0-011C-4911-A0C8-9D60004674BC}"/>
    <cellStyle name="Millares 3 2 3 3" xfId="1790" xr:uid="{7FF7DA1B-4DC9-4A48-ADE3-12DDBC0E3BAE}"/>
    <cellStyle name="Millares 3 2 3 4" xfId="3939" xr:uid="{F73BF6B3-4710-4F23-B873-3FD3D262DFE4}"/>
    <cellStyle name="Millares 3 2 4" xfId="607" xr:uid="{00000000-0005-0000-0000-000025000000}"/>
    <cellStyle name="Millares 3 2 4 2" xfId="1986" xr:uid="{CA762995-E42F-4ACC-A808-390F9B6E3A29}"/>
    <cellStyle name="Millares 3 2 4 2 2" xfId="3870" xr:uid="{61C8341F-4904-40EE-AA64-B61255F75947}"/>
    <cellStyle name="Millares 3 2 4 3" xfId="4023" xr:uid="{E3F0AB75-DD54-4345-8624-9837059273AD}"/>
    <cellStyle name="Millares 3 2 5" xfId="702" xr:uid="{B6C29419-DCBD-485C-A856-8B4033FABF35}"/>
    <cellStyle name="Millares 3 2 5 2" xfId="3924" xr:uid="{274A973D-178F-484C-A8C8-2FD6B2AAAA2D}"/>
    <cellStyle name="Millares 3 2 6" xfId="920" xr:uid="{C3E93EAA-9273-49C7-A8CF-179B93EA100B}"/>
    <cellStyle name="Millares 3 2 6 2" xfId="3912" xr:uid="{8BBC52ED-81F8-4334-899F-42BE61FDCB61}"/>
    <cellStyle name="Millares 3 2 7" xfId="1612" xr:uid="{F57533F1-174D-4066-A113-B6627B46DD9B}"/>
    <cellStyle name="Millares 3 2 8" xfId="2298" xr:uid="{EA6EE57F-8B2E-4765-B7C4-569B31C8C9FC}"/>
    <cellStyle name="Millares 3 3" xfId="122" xr:uid="{00000000-0005-0000-0000-000014000000}"/>
    <cellStyle name="Millares 3 3 2" xfId="340" xr:uid="{00000000-0005-0000-0000-000014000000}"/>
    <cellStyle name="Millares 3 3 2 2" xfId="1814" xr:uid="{1FCA4196-7481-4AAF-8E8F-FCFB4EF044E5}"/>
    <cellStyle name="Millares 3 3 2 2 2" xfId="3589" xr:uid="{E5F233B1-2177-4CDD-AFA2-9D820BD07FE2}"/>
    <cellStyle name="Millares 3 3 2 3" xfId="3964" xr:uid="{341839B9-2B7B-4BEE-BEC3-3DE35A8F1E22}"/>
    <cellStyle name="Millares 3 3 3" xfId="604" xr:uid="{00000000-0005-0000-0000-000026000000}"/>
    <cellStyle name="Millares 3 3 4" xfId="683" xr:uid="{00000000-0005-0000-0000-00003D000000}"/>
    <cellStyle name="Millares 3 3 4 2" xfId="2012" xr:uid="{373DA728-7220-492B-B1E6-568027CD534B}"/>
    <cellStyle name="Millares 3 3 4 3" xfId="3911" xr:uid="{FECBDCF5-DEA6-468C-B558-411C05813FB7}"/>
    <cellStyle name="Millares 3 3 5" xfId="1268" xr:uid="{00000000-0005-0000-0000-000058010000}"/>
    <cellStyle name="Millares 3 3 6" xfId="1636" xr:uid="{49F58CBD-B97A-4BDA-8BD7-8568C60BB2FE}"/>
    <cellStyle name="Millares 3 4" xfId="185" xr:uid="{00000000-0005-0000-0000-00002D000000}"/>
    <cellStyle name="Millares 3 4 2" xfId="758" xr:uid="{666912F5-612A-49A0-A9B5-DFAC4C390924}"/>
    <cellStyle name="Millares 3 4 2 2" xfId="2048" xr:uid="{D6023471-91DB-4BA5-B016-2907B8AD050F}"/>
    <cellStyle name="Millares 3 4 2 2 2" xfId="3649" xr:uid="{459F176D-E405-46AA-9A08-AD4686E03047}"/>
    <cellStyle name="Millares 3 4 2 3" xfId="3633" xr:uid="{2BAA6FC8-BF8B-4A73-8302-E3E73886F697}"/>
    <cellStyle name="Millares 3 4 2 3 2" xfId="3770" xr:uid="{B4220E82-8321-4720-BAFA-6D75246A661C}"/>
    <cellStyle name="Millares 3 4 2 4" xfId="3733" xr:uid="{E520FCB8-DEA7-43AB-B050-AE7F67DF8AC3}"/>
    <cellStyle name="Millares 3 4 2 5" xfId="3895" xr:uid="{5CD3818B-898E-4D06-AE6E-A6259C103D9F}"/>
    <cellStyle name="Millares 3 4 2 6" xfId="3597" xr:uid="{FDA46E82-CD39-46D2-8175-539C996B1CEA}"/>
    <cellStyle name="Millares 3 4 3" xfId="1318" xr:uid="{00000000-0005-0000-0000-000059010000}"/>
    <cellStyle name="Millares 3 4 3 2" xfId="3752" xr:uid="{2B6CBAF7-8CE7-484A-B900-1AF88EC18C40}"/>
    <cellStyle name="Millares 3 4 3 3" xfId="3616" xr:uid="{AB7C8A2D-DF7F-4EE4-9D81-CFEA3E1D5F84}"/>
    <cellStyle name="Millares 3 4 4" xfId="3673" xr:uid="{A6014532-63C6-42C6-BF1F-DDB3E3B4DFBD}"/>
    <cellStyle name="Millares 3 4 4 2" xfId="3793" xr:uid="{BF37D534-F044-4899-8F23-EFF2A491A39C}"/>
    <cellStyle name="Millares 3 4 5" xfId="3708" xr:uid="{3B833E9C-7E55-4B22-A145-CBA0A781F22C}"/>
    <cellStyle name="Millares 3 4 5 2" xfId="3823" xr:uid="{566C1A68-23B8-4D2C-BC6F-CE4BF4F3E0D7}"/>
    <cellStyle name="Millares 3 4 6" xfId="3434" xr:uid="{F32DE4A2-3849-4A26-8E24-3C6376DEAD37}"/>
    <cellStyle name="Millares 3 4 7" xfId="3880" xr:uid="{58E32DAC-DD14-46D8-8259-4F638DB539DE}"/>
    <cellStyle name="Millares 3 4 8" xfId="3508" xr:uid="{102937CC-24A1-4B53-BE7F-2B6B295F460A}"/>
    <cellStyle name="Millares 3 5" xfId="217" xr:uid="{00000000-0005-0000-0000-000014000000}"/>
    <cellStyle name="Millares 3 5 2" xfId="402" xr:uid="{00000000-0005-0000-0000-000014000000}"/>
    <cellStyle name="Millares 3 5 2 2" xfId="1876" xr:uid="{D542F3CA-7BA2-4C41-BB17-0E6249BED740}"/>
    <cellStyle name="Millares 3 5 2 3" xfId="3858" xr:uid="{38EA3477-F676-4EF1-8D99-A18EB268F3E3}"/>
    <cellStyle name="Millares 3 5 3" xfId="1081" xr:uid="{00000000-0005-0000-0000-00005A010000}"/>
    <cellStyle name="Millares 3 5 4" xfId="1698" xr:uid="{3D115562-77F7-4E4D-B706-CB4D3C1658CC}"/>
    <cellStyle name="Millares 3 5 5" xfId="3933" xr:uid="{0CF22742-A00A-4B7E-97D1-DC58D4F65565}"/>
    <cellStyle name="Millares 3 6" xfId="246" xr:uid="{00000000-0005-0000-0000-000014000000}"/>
    <cellStyle name="Millares 3 6 2" xfId="431" xr:uid="{00000000-0005-0000-0000-000014000000}"/>
    <cellStyle name="Millares 3 6 2 2" xfId="1905" xr:uid="{5A4269BB-9474-4E8F-AE85-E72C125DC3D1}"/>
    <cellStyle name="Millares 3 6 2 3" xfId="3993" xr:uid="{5FE3BB89-08ED-4AD2-A26A-47AD52F43308}"/>
    <cellStyle name="Millares 3 6 3" xfId="1727" xr:uid="{87F95FD6-77DE-4832-8B5D-F11C3BD77E63}"/>
    <cellStyle name="Millares 3 6 4" xfId="3952" xr:uid="{09626B29-059A-48C5-B1A3-81E6EAA86DF0}"/>
    <cellStyle name="Millares 3 7" xfId="289" xr:uid="{00000000-0005-0000-0000-000014000000}"/>
    <cellStyle name="Millares 3 7 2" xfId="1763" xr:uid="{3EA0995F-662B-4ACD-AF6A-D73A6394EEFD}"/>
    <cellStyle name="Millares 3 7 3" xfId="3421" xr:uid="{A7AA4D42-E8DE-4C75-8AFA-9C5A30BCA13F}"/>
    <cellStyle name="Millares 3 8" xfId="492" xr:uid="{00000000-0005-0000-0000-000023000000}"/>
    <cellStyle name="Millares 3 8 2" xfId="1958" xr:uid="{70744F61-3B08-4E11-A1AB-1D31F3AD210C}"/>
    <cellStyle name="Millares 3 9" xfId="664" xr:uid="{00000000-0005-0000-0000-00003A000000}"/>
    <cellStyle name="Millares 3 9 2" xfId="1998" xr:uid="{A96E82B4-3A93-45A5-A7E1-DCAEDC528FD7}"/>
    <cellStyle name="Millares 30" xfId="204" xr:uid="{00000000-0005-0000-0000-000010010000}"/>
    <cellStyle name="Millares 30 2" xfId="389" xr:uid="{00000000-0005-0000-0000-000010010000}"/>
    <cellStyle name="Millares 30 2 2" xfId="1863" xr:uid="{4F81BA77-F7C5-4635-BD44-5057D9A474BE}"/>
    <cellStyle name="Millares 30 2 3" xfId="4040" xr:uid="{E83BCE8E-8DCB-450E-9962-4D3D1DAE7C18}"/>
    <cellStyle name="Millares 30 3" xfId="1685" xr:uid="{9C4E0C58-1CF0-4261-A5C9-7E3C2F8C00A3}"/>
    <cellStyle name="Millares 30 3 2" xfId="3910" xr:uid="{8AD9EB21-9455-4880-B240-770F10EC12C6}"/>
    <cellStyle name="Millares 30 4" xfId="3429" xr:uid="{D276CC8E-BE3D-4D14-85EC-7B43CA566F09}"/>
    <cellStyle name="Millares 31" xfId="227" xr:uid="{00000000-0005-0000-0000-000011010000}"/>
    <cellStyle name="Millares 31 2" xfId="412" xr:uid="{00000000-0005-0000-0000-000011010000}"/>
    <cellStyle name="Millares 31 2 2" xfId="1886" xr:uid="{649E5F44-1D5C-4EC4-BC31-047EE86D5D30}"/>
    <cellStyle name="Millares 31 2 3" xfId="3836" xr:uid="{3FFE84B5-EBAC-482D-B4F7-F48A4FCCDC47}"/>
    <cellStyle name="Millares 31 3" xfId="1708" xr:uid="{31A95268-725E-416F-886D-C885DDE5FBDC}"/>
    <cellStyle name="Millares 31 3 2" xfId="3566" xr:uid="{C63C64F8-F99D-4ACD-9E42-9A90BCB2FA61}"/>
    <cellStyle name="Millares 31 4" xfId="3458" xr:uid="{F17A4D1E-5651-4430-BD51-4F56CB09A44E}"/>
    <cellStyle name="Millares 32" xfId="229" xr:uid="{00000000-0005-0000-0000-000012010000}"/>
    <cellStyle name="Millares 32 2" xfId="414" xr:uid="{00000000-0005-0000-0000-000012010000}"/>
    <cellStyle name="Millares 32 2 2" xfId="1888" xr:uid="{6FBECF33-6805-43CE-A198-DE30D5756B91}"/>
    <cellStyle name="Millares 32 2 3" xfId="3409" xr:uid="{F0F8AC00-68CA-4E7C-99D4-F42708C9243F}"/>
    <cellStyle name="Millares 32 3" xfId="1710" xr:uid="{6AB12B60-D312-4D66-B188-50DC26D8B0B5}"/>
    <cellStyle name="Millares 32 3 2" xfId="3923" xr:uid="{1434AD92-1597-4A02-BF59-FC4A79B2DE09}"/>
    <cellStyle name="Millares 32 4" xfId="3432" xr:uid="{D1297E18-40CA-463B-A857-52B41ACE6499}"/>
    <cellStyle name="Millares 33" xfId="256" xr:uid="{00000000-0005-0000-0000-00002B010000}"/>
    <cellStyle name="Millares 33 2" xfId="441" xr:uid="{00000000-0005-0000-0000-00002B010000}"/>
    <cellStyle name="Millares 33 2 2" xfId="1915" xr:uid="{520BDED5-4A73-4272-B234-67E22DD37A57}"/>
    <cellStyle name="Millares 33 2 3" xfId="3859" xr:uid="{B6DF764F-19E8-4422-A66C-64811B68CADA}"/>
    <cellStyle name="Millares 33 3" xfId="1737" xr:uid="{9CDECF36-06F8-46A6-92B1-4F8606B6515A}"/>
    <cellStyle name="Millares 33 3 2" xfId="3931" xr:uid="{10CEB701-879B-447C-B335-0DA890B5D2C5}"/>
    <cellStyle name="Millares 33 4" xfId="3419" xr:uid="{6FFBB373-6DF5-48FF-A19D-C4CC7046C8D4}"/>
    <cellStyle name="Millares 34" xfId="262" xr:uid="{00000000-0005-0000-0000-00002C010000}"/>
    <cellStyle name="Millares 34 2" xfId="447" xr:uid="{00000000-0005-0000-0000-00002C010000}"/>
    <cellStyle name="Millares 34 2 2" xfId="1921" xr:uid="{369B338F-126E-4A19-8F3E-2E5CC28E8BAF}"/>
    <cellStyle name="Millares 34 2 3" xfId="3837" xr:uid="{AB6A85B4-D494-4A3E-AB21-26807F972025}"/>
    <cellStyle name="Millares 34 3" xfId="1743" xr:uid="{094EAE95-4EEC-42BC-8BAB-DDCA1CE51507}"/>
    <cellStyle name="Millares 34 3 2" xfId="3900" xr:uid="{021B73FD-B141-4EE0-A826-2A0BC52B4712}"/>
    <cellStyle name="Millares 34 4" xfId="3439" xr:uid="{EBDA1875-3D56-43F3-8503-0C362B9E1245}"/>
    <cellStyle name="Millares 35" xfId="255" xr:uid="{00000000-0005-0000-0000-00002D010000}"/>
    <cellStyle name="Millares 35 2" xfId="440" xr:uid="{00000000-0005-0000-0000-00002D010000}"/>
    <cellStyle name="Millares 35 2 2" xfId="1914" xr:uid="{95D523C8-E9E5-4AE8-B594-85FED8306D2B}"/>
    <cellStyle name="Millares 35 2 3" xfId="3913" xr:uid="{A4D14394-D0D0-4383-9CF8-6D0C9DE9BEF4}"/>
    <cellStyle name="Millares 35 3" xfId="1736" xr:uid="{7074BCC1-5EA2-45A6-893D-F8407C5F681A}"/>
    <cellStyle name="Millares 35 3 2" xfId="3871" xr:uid="{3CDB94F2-5422-44C0-B496-9B57CFB0DC02}"/>
    <cellStyle name="Millares 35 4" xfId="3465" xr:uid="{7AA01C89-32DE-47BA-AB0B-F68EDE85AAC5}"/>
    <cellStyle name="Millares 36" xfId="260" xr:uid="{00000000-0005-0000-0000-00002E010000}"/>
    <cellStyle name="Millares 36 2" xfId="445" xr:uid="{00000000-0005-0000-0000-00002E010000}"/>
    <cellStyle name="Millares 36 2 2" xfId="1919" xr:uid="{DCB04BBF-F14D-4E16-856F-4D2DBA3AAF54}"/>
    <cellStyle name="Millares 36 2 2 2" xfId="3479" xr:uid="{574216D2-CDE3-449F-BB47-ADA6FECB726B}"/>
    <cellStyle name="Millares 36 2 3" xfId="3651" xr:uid="{55FA27AE-98E9-4116-8CF4-B8EE5D86E24D}"/>
    <cellStyle name="Millares 36 3" xfId="1741" xr:uid="{25F55E0E-23AC-43E0-A334-1A1B3EB4837C}"/>
    <cellStyle name="Millares 36 3 2" xfId="3775" xr:uid="{DB67016B-BCF3-4413-9678-CAD150292551}"/>
    <cellStyle name="Millares 36 4" xfId="3638" xr:uid="{03CA96B7-6DAE-4D5E-A8E5-C367D57EBF78}"/>
    <cellStyle name="Millares 36 5" xfId="3885" xr:uid="{11E6ABD5-4A76-4275-AD90-32BCCA131DC0}"/>
    <cellStyle name="Millares 36 6" xfId="3581" xr:uid="{A6EF5017-52F2-4571-9FF4-10BCA140ECFC}"/>
    <cellStyle name="Millares 37" xfId="253" xr:uid="{00000000-0005-0000-0000-00002F010000}"/>
    <cellStyle name="Millares 37 2" xfId="438" xr:uid="{00000000-0005-0000-0000-00002F010000}"/>
    <cellStyle name="Millares 37 2 2" xfId="1912" xr:uid="{A66CA967-AD4B-4867-9957-EF9A76611432}"/>
    <cellStyle name="Millares 37 2 3" xfId="3903" xr:uid="{B723D28D-A76A-4927-ACE3-683F412732EE}"/>
    <cellStyle name="Millares 37 3" xfId="1734" xr:uid="{C64D2D5B-BE47-49E1-9FED-7E1403194905}"/>
    <cellStyle name="Millares 37 3 2" xfId="3865" xr:uid="{13CA7169-FB59-424A-8572-A6A489A02B50}"/>
    <cellStyle name="Millares 37 4" xfId="3561" xr:uid="{F403AC84-FD32-476E-B91F-7B3C52EDB7BA}"/>
    <cellStyle name="Millares 38" xfId="233" xr:uid="{00000000-0005-0000-0000-000030010000}"/>
    <cellStyle name="Millares 38 2" xfId="418" xr:uid="{00000000-0005-0000-0000-000030010000}"/>
    <cellStyle name="Millares 38 2 2" xfId="1892" xr:uid="{6AE3828F-0905-4EEB-8487-7D8954244188}"/>
    <cellStyle name="Millares 38 2 3" xfId="3896" xr:uid="{31DB07AB-A1E3-4E54-8402-260D043131AF}"/>
    <cellStyle name="Millares 38 3" xfId="1714" xr:uid="{3AC5B807-BE16-464B-A53B-03426C7B3C57}"/>
    <cellStyle name="Millares 38 3 2" xfId="3480" xr:uid="{BFF5AA07-A6FB-4FA7-B069-E33F8F456AFF}"/>
    <cellStyle name="Millares 38 4" xfId="3588" xr:uid="{7CE915DD-C6EA-42CD-9B57-F28378C74A8C}"/>
    <cellStyle name="Millares 39" xfId="263" xr:uid="{00000000-0005-0000-0000-000031010000}"/>
    <cellStyle name="Millares 39 2" xfId="448" xr:uid="{00000000-0005-0000-0000-000031010000}"/>
    <cellStyle name="Millares 39 2 2" xfId="1922" xr:uid="{D6CE9877-7DC4-4412-ABC7-2B6C252BD1D8}"/>
    <cellStyle name="Millares 39 2 3" xfId="3842" xr:uid="{165203A0-A52E-4FAD-BED6-F575EB929999}"/>
    <cellStyle name="Millares 39 3" xfId="1744" xr:uid="{847C8209-4BAF-4B55-92D0-0AD3011EFA29}"/>
    <cellStyle name="Millares 39 3 2" xfId="3826" xr:uid="{111F0766-6595-4509-88AC-9531754C30D4}"/>
    <cellStyle name="Millares 39 4" xfId="3897" xr:uid="{E7878B8C-1A36-41C9-9B03-49FA371C37B7}"/>
    <cellStyle name="Millares 4" xfId="35" xr:uid="{00000000-0005-0000-0000-000015000000}"/>
    <cellStyle name="Millares 4 10" xfId="1003" xr:uid="{00000000-0005-0000-0000-00005B010000}"/>
    <cellStyle name="Millares 4 11" xfId="1486" xr:uid="{67178C83-2FB0-4AC0-91C5-C4E3C3C7F83C}"/>
    <cellStyle name="Millares 4 12" xfId="1586" xr:uid="{A76FD98A-0FA1-4EE1-9A8C-55D3CC6EBB72}"/>
    <cellStyle name="Millares 4 13" xfId="2146" xr:uid="{845088B6-36B0-4FBE-A247-A8040881EA19}"/>
    <cellStyle name="Millares 4 14" xfId="2290" xr:uid="{750BB72E-E328-4DCC-84FD-2DD033279273}"/>
    <cellStyle name="Millares 4 2" xfId="93" xr:uid="{00000000-0005-0000-0000-000015000000}"/>
    <cellStyle name="Millares 4 2 2" xfId="151" xr:uid="{00000000-0005-0000-0000-000015000000}"/>
    <cellStyle name="Millares 4 2 2 2" xfId="369" xr:uid="{00000000-0005-0000-0000-000015000000}"/>
    <cellStyle name="Millares 4 2 2 2 2" xfId="952" xr:uid="{B3789A8D-9543-46EE-8A25-EB41D05C0172}"/>
    <cellStyle name="Millares 4 2 2 2 2 2" xfId="4000" xr:uid="{65CE0F2C-8A3F-45E2-9DC4-6DC84C856F3E}"/>
    <cellStyle name="Millares 4 2 2 2 2 3" xfId="3843" xr:uid="{74CEF406-AC89-4AAA-BBBF-F10A1B343E75}"/>
    <cellStyle name="Millares 4 2 2 2 3" xfId="1843" xr:uid="{8C5E4B31-D727-48E4-B23D-BC3ADB105714}"/>
    <cellStyle name="Millares 4 2 2 2 3 2" xfId="3941" xr:uid="{031A4898-70CA-401C-90FA-0F069F6CEF95}"/>
    <cellStyle name="Millares 4 2 2 2 4" xfId="4045" xr:uid="{F975DC84-FA6E-48E0-97A1-D585C4D7DAEA}"/>
    <cellStyle name="Millares 4 2 2 3" xfId="964" xr:uid="{5EBB79FF-9F73-4026-B548-3CE457C2B832}"/>
    <cellStyle name="Millares 4 2 2 3 2" xfId="3969" xr:uid="{48D6745F-3C87-4B2D-AC48-4D94CD7093B8}"/>
    <cellStyle name="Millares 4 2 2 3 3" xfId="4005" xr:uid="{AE594225-A2B0-46C5-9666-F1D9D63A601B}"/>
    <cellStyle name="Millares 4 2 2 4" xfId="922" xr:uid="{D30D9329-5F2C-47DC-9840-BA5965AFB5AD}"/>
    <cellStyle name="Millares 4 2 2 4 2" xfId="3959" xr:uid="{4A1C9636-5AC0-4AF3-B894-12FD47423179}"/>
    <cellStyle name="Millares 4 2 2 4 3" xfId="3927" xr:uid="{27308A47-CBDA-46AC-9958-05BA2DE36D59}"/>
    <cellStyle name="Millares 4 2 2 5" xfId="1665" xr:uid="{50B5DBC1-78F1-4683-9717-DAD270E518EA}"/>
    <cellStyle name="Millares 4 2 2 5 2" xfId="3888" xr:uid="{B2B2A25A-18B0-44EB-86EF-9EE21C28B989}"/>
    <cellStyle name="Millares 4 2 2 6" xfId="3938" xr:uid="{02ABFA8B-BE8A-49F2-A8C7-E8C0ED345A27}"/>
    <cellStyle name="Millares 4 2 3" xfId="317" xr:uid="{00000000-0005-0000-0000-000015000000}"/>
    <cellStyle name="Millares 4 2 3 2" xfId="1791" xr:uid="{FD61000D-6E30-40B0-B4F7-F2D77BBA9AFB}"/>
    <cellStyle name="Millares 4 2 3 2 2" xfId="4034" xr:uid="{43D6F3F6-F8CA-46B3-8FA0-57C976A50B5A}"/>
    <cellStyle name="Millares 4 2 3 2 3" xfId="3995" xr:uid="{26854B11-8849-4293-9663-77FF77CAB783}"/>
    <cellStyle name="Millares 4 2 3 3" xfId="4029" xr:uid="{27FC507F-4912-4E8E-80C7-A5BD68FCD351}"/>
    <cellStyle name="Millares 4 2 3 4" xfId="4010" xr:uid="{584DD383-E085-408A-80B4-FB75637FB716}"/>
    <cellStyle name="Millares 4 2 4" xfId="761" xr:uid="{6128EC50-BC7B-424E-A70E-6A4820DA390E}"/>
    <cellStyle name="Millares 4 2 4 2" xfId="2049" xr:uid="{83FC05B3-BFA4-4E18-84E7-1AE8840E1765}"/>
    <cellStyle name="Millares 4 2 4 2 2" xfId="3868" xr:uid="{2FFC5844-6D6C-4212-A858-0E0988A287B2}"/>
    <cellStyle name="Millares 4 2 4 3" xfId="3960" xr:uid="{B842D7B1-A2C4-4B45-8260-71B72207690D}"/>
    <cellStyle name="Millares 4 2 5" xfId="869" xr:uid="{00000000-0005-0000-0000-00003B000000}"/>
    <cellStyle name="Millares 4 2 5 2" xfId="2086" xr:uid="{CCAF2157-5B0E-4AC7-B87A-6E56C3C79EF0}"/>
    <cellStyle name="Millares 4 2 5 2 2" xfId="3928" xr:uid="{0D306B9E-5B95-4FF0-A5D1-F29B81417280}"/>
    <cellStyle name="Millares 4 2 5 3" xfId="3883" xr:uid="{A65D04A3-37B7-460B-B849-F5D08C1B08A0}"/>
    <cellStyle name="Millares 4 2 6" xfId="1278" xr:uid="{00000000-0005-0000-0000-00005C010000}"/>
    <cellStyle name="Millares 4 2 6 2" xfId="3891" xr:uid="{7A8329D4-A5F9-4C37-998D-C2CAA6BCBC45}"/>
    <cellStyle name="Millares 4 2 7" xfId="1528" xr:uid="{927F1485-6DB1-4C43-B896-693C1D571F38}"/>
    <cellStyle name="Millares 4 2 7 2" xfId="3936" xr:uid="{EF130782-A1BA-4801-989B-53E58742E28A}"/>
    <cellStyle name="Millares 4 2 8" xfId="1613" xr:uid="{21F85637-22A5-4196-9B10-0FBC6F841676}"/>
    <cellStyle name="Millares 4 3" xfId="123" xr:uid="{00000000-0005-0000-0000-000015000000}"/>
    <cellStyle name="Millares 4 3 2" xfId="341" xr:uid="{00000000-0005-0000-0000-000015000000}"/>
    <cellStyle name="Millares 4 3 2 2" xfId="951" xr:uid="{969A6BBD-13D7-4563-87FA-1E37DDB72DCF}"/>
    <cellStyle name="Millares 4 3 2 2 2" xfId="3987" xr:uid="{83FAFCA2-6883-4759-A04C-72A8435024D2}"/>
    <cellStyle name="Millares 4 3 2 3" xfId="1815" xr:uid="{1F42D3E5-8F6D-4ACC-9146-7CC29B98B404}"/>
    <cellStyle name="Millares 4 3 2 4" xfId="3882" xr:uid="{A95B8648-AD8C-4CDC-9B3F-B91F09C97D05}"/>
    <cellStyle name="Millares 4 3 3" xfId="694" xr:uid="{00000000-0005-0000-0000-00003F000000}"/>
    <cellStyle name="Millares 4 3 3 2" xfId="963" xr:uid="{95492611-3200-4AF4-937A-CCBE65823440}"/>
    <cellStyle name="Millares 4 3 3 3" xfId="2020" xr:uid="{1A951C39-EB89-4EF8-8114-4EE1BD7E8DB7}"/>
    <cellStyle name="Millares 4 3 3 4" xfId="4014" xr:uid="{B3CFA4C7-29DD-45D2-B3BE-FA9D8CA38011}"/>
    <cellStyle name="Millares 4 3 4" xfId="921" xr:uid="{5653ECC9-FED2-4E01-AD8C-C2A615291970}"/>
    <cellStyle name="Millares 4 3 4 2" xfId="3945" xr:uid="{2A247FA9-7998-45AB-A733-EB65E53EC506}"/>
    <cellStyle name="Millares 4 3 5" xfId="1270" xr:uid="{00000000-0005-0000-0000-00005D010000}"/>
    <cellStyle name="Millares 4 3 6" xfId="1637" xr:uid="{512D983F-F82E-450D-9F0B-CA8B80B28862}"/>
    <cellStyle name="Millares 4 3 7" xfId="3527" xr:uid="{2A8BC105-789D-4757-8330-834267D07311}"/>
    <cellStyle name="Millares 4 30" xfId="597" xr:uid="{00000000-0005-0000-0000-000028000000}"/>
    <cellStyle name="Millares 4 30 2" xfId="1983" xr:uid="{2132534A-75C7-4EC7-88E5-98D76935A691}"/>
    <cellStyle name="Millares 4 4" xfId="198" xr:uid="{9B508403-B59D-410C-AF97-275F8CAF651E}"/>
    <cellStyle name="Millares 4 4 2" xfId="383" xr:uid="{9B508403-B59D-410C-AF97-275F8CAF651E}"/>
    <cellStyle name="Millares 4 4 2 2" xfId="1857" xr:uid="{06030432-F442-4138-B9BA-26A3EBBC1FE8}"/>
    <cellStyle name="Millares 4 4 2 3" xfId="3972" xr:uid="{4A210AA2-EE05-4430-8595-637122522F5D}"/>
    <cellStyle name="Millares 4 4 3" xfId="1320" xr:uid="{00000000-0005-0000-0000-00005E010000}"/>
    <cellStyle name="Millares 4 4 4" xfId="1679" xr:uid="{82620F75-2D21-4AC3-9580-A5EB2661368B}"/>
    <cellStyle name="Millares 4 4 5" xfId="3920" xr:uid="{B486FA8A-A4D4-4944-B686-BFE1D40CB9DB}"/>
    <cellStyle name="Millares 4 5" xfId="218" xr:uid="{00000000-0005-0000-0000-000015000000}"/>
    <cellStyle name="Millares 4 5 2" xfId="403" xr:uid="{00000000-0005-0000-0000-000015000000}"/>
    <cellStyle name="Millares 4 5 2 2" xfId="1877" xr:uid="{4DC24360-E60A-4F6F-9709-058C14AF9D94}"/>
    <cellStyle name="Millares 4 5 2 3" xfId="3985" xr:uid="{97AA40F2-A561-42FF-AD27-E7FB68DE6D2E}"/>
    <cellStyle name="Millares 4 5 3" xfId="1083" xr:uid="{00000000-0005-0000-0000-00005F010000}"/>
    <cellStyle name="Millares 4 5 3 2" xfId="3921" xr:uid="{C973B33F-1EC6-4259-A970-F46D37481CE0}"/>
    <cellStyle name="Millares 4 5 4" xfId="1699" xr:uid="{005B8CFD-19AE-4321-9330-F9B2A445C24B}"/>
    <cellStyle name="Millares 4 5 5" xfId="3641" xr:uid="{BE94A886-4496-4A37-8641-6E3D58A01788}"/>
    <cellStyle name="Millares 4 6" xfId="247" xr:uid="{00000000-0005-0000-0000-000015000000}"/>
    <cellStyle name="Millares 4 6 2" xfId="432" xr:uid="{00000000-0005-0000-0000-000015000000}"/>
    <cellStyle name="Millares 4 6 2 2" xfId="1906" xr:uid="{0624C9E4-9835-4484-8462-697DF59202CD}"/>
    <cellStyle name="Millares 4 6 2 3" xfId="3847" xr:uid="{DE0DAD4C-028D-4DF2-BAEC-43CDDAB202BE}"/>
    <cellStyle name="Millares 4 6 3" xfId="1728" xr:uid="{0AE462D2-D459-4832-A94C-A99380AD2C50}"/>
    <cellStyle name="Millares 4 6 4" xfId="3449" xr:uid="{2EB7EAE1-8EFA-436D-B548-B3724729D31F}"/>
    <cellStyle name="Millares 4 7" xfId="290" xr:uid="{00000000-0005-0000-0000-000015000000}"/>
    <cellStyle name="Millares 4 7 2" xfId="1764" xr:uid="{A3E9550C-E047-4DE7-9EB1-D209783C4845}"/>
    <cellStyle name="Millares 4 7 3" xfId="3577" xr:uid="{0371D9AA-B15E-490F-8174-92CB6C6BDEFE}"/>
    <cellStyle name="Millares 4 8" xfId="581" xr:uid="{00000000-0005-0000-0000-000027000000}"/>
    <cellStyle name="Millares 4 8 2" xfId="1969" xr:uid="{725D8A62-AAE8-4139-9737-1BB1BBC0708C}"/>
    <cellStyle name="Millares 4 9" xfId="868" xr:uid="{00000000-0005-0000-0000-00003A000000}"/>
    <cellStyle name="Millares 4 9 2" xfId="2085" xr:uid="{FA01240A-1356-4967-97CE-3D7F416150F7}"/>
    <cellStyle name="Millares 40" xfId="254" xr:uid="{00000000-0005-0000-0000-000032010000}"/>
    <cellStyle name="Millares 40 2" xfId="439" xr:uid="{00000000-0005-0000-0000-000032010000}"/>
    <cellStyle name="Millares 40 2 2" xfId="1913" xr:uid="{16737109-F73D-4573-96EB-9937422844AE}"/>
    <cellStyle name="Millares 40 2 3" xfId="3906" xr:uid="{B38C7AF8-6B0C-42D5-BDBD-AC8F867BEF4F}"/>
    <cellStyle name="Millares 40 3" xfId="1735" xr:uid="{B817738B-C947-428E-9A1F-9BC6E5065C20}"/>
    <cellStyle name="Millares 40 4" xfId="3905" xr:uid="{C5C45649-BE10-4E5F-A935-CE09606BF503}"/>
    <cellStyle name="Millares 41" xfId="261" xr:uid="{00000000-0005-0000-0000-000033010000}"/>
    <cellStyle name="Millares 41 2" xfId="446" xr:uid="{00000000-0005-0000-0000-000033010000}"/>
    <cellStyle name="Millares 41 2 2" xfId="1920" xr:uid="{7C2806AE-3AC9-43ED-8208-435F4C8ECC6F}"/>
    <cellStyle name="Millares 41 2 3" xfId="3827" xr:uid="{0F5C74FE-E4A9-489B-BF83-836EEC229F70}"/>
    <cellStyle name="Millares 41 3" xfId="1742" xr:uid="{D6381197-485A-46C1-B364-776BF706DE55}"/>
    <cellStyle name="Millares 41 4" xfId="3443" xr:uid="{197897C1-8066-49B6-98D6-4912C2DED6FF}"/>
    <cellStyle name="Millares 42" xfId="265" xr:uid="{00000000-0005-0000-0000-000034010000}"/>
    <cellStyle name="Millares 42 2" xfId="450" xr:uid="{00000000-0005-0000-0000-000034010000}"/>
    <cellStyle name="Millares 42 2 2" xfId="1924" xr:uid="{593201B6-3095-4E32-A779-68CFEB4738C6}"/>
    <cellStyle name="Millares 42 2 3" xfId="3830" xr:uid="{F1514280-1372-4A36-8EF5-C4398AAF0B41}"/>
    <cellStyle name="Millares 42 3" xfId="1746" xr:uid="{B376562E-46EF-47DA-BBB1-A072D4EA5541}"/>
    <cellStyle name="Millares 42 4" xfId="3992" xr:uid="{2E37123C-C4F2-4154-B582-06BFE91563D3}"/>
    <cellStyle name="Millares 43" xfId="264" xr:uid="{00000000-0005-0000-0000-000035010000}"/>
    <cellStyle name="Millares 43 2" xfId="449" xr:uid="{00000000-0005-0000-0000-000035010000}"/>
    <cellStyle name="Millares 43 2 2" xfId="1923" xr:uid="{2E15A79D-AC1B-4839-A67F-2533BBB4CF2E}"/>
    <cellStyle name="Millares 43 2 3" xfId="4055" xr:uid="{EA7CDF67-1091-444B-B920-EE1AC018FCF1}"/>
    <cellStyle name="Millares 43 3" xfId="1745" xr:uid="{939FE0E5-EEF3-43AC-BCD9-702B7F1E2FF0}"/>
    <cellStyle name="Millares 43 4" xfId="4002" xr:uid="{5D989F79-E641-455A-87DB-7D31AA131F85}"/>
    <cellStyle name="Millares 44" xfId="259" xr:uid="{00000000-0005-0000-0000-000036010000}"/>
    <cellStyle name="Millares 44 2" xfId="444" xr:uid="{00000000-0005-0000-0000-000036010000}"/>
    <cellStyle name="Millares 44 2 2" xfId="1918" xr:uid="{B45795C4-DAE9-47FE-BAFB-C86F5113F1AD}"/>
    <cellStyle name="Millares 44 2 3" xfId="4054" xr:uid="{DF5F54B3-0278-49A5-895D-0E46285B9B72}"/>
    <cellStyle name="Millares 44 3" xfId="1740" xr:uid="{00C30D10-17A9-43C0-A99A-3181ED2DF659}"/>
    <cellStyle name="Millares 44 4" xfId="3968" xr:uid="{095727D0-CFDE-49A4-B131-E95AF8CCC920}"/>
    <cellStyle name="Millares 45" xfId="271" xr:uid="{00000000-0005-0000-0000-00003B010000}"/>
    <cellStyle name="Millares 45 2" xfId="4056" xr:uid="{8B6E8488-16E9-45D6-9205-FA1F62FC28B4}"/>
    <cellStyle name="Millares 45 3" xfId="3848" xr:uid="{9C61C239-319B-4766-8080-C35D7DA28D9E}"/>
    <cellStyle name="Millares 46" xfId="272" xr:uid="{00000000-0005-0000-0000-00003C010000}"/>
    <cellStyle name="Millares 46 2" xfId="4057" xr:uid="{F0B92C6D-222A-4D20-B8A5-48955BE9FACA}"/>
    <cellStyle name="Millares 46 3" xfId="3890" xr:uid="{AA9F54B5-8CDB-4BC6-BB27-C974CD0FE72E}"/>
    <cellStyle name="Millares 47" xfId="266" xr:uid="{00000000-0005-0000-0000-00003D010000}"/>
    <cellStyle name="Millares 47 2" xfId="4013" xr:uid="{F214A7F6-A56E-4589-853D-478B8D4D843A}"/>
    <cellStyle name="Millares 47 3" xfId="3955" xr:uid="{AD482907-1AE9-49AF-ABFD-313511D46645}"/>
    <cellStyle name="Millares 48" xfId="273" xr:uid="{00000000-0005-0000-0000-00003E010000}"/>
    <cellStyle name="Millares 48 2" xfId="1747" xr:uid="{CD477790-344A-4D50-B320-B02588116FC5}"/>
    <cellStyle name="Millares 48 2 2" xfId="3834" xr:uid="{2147102E-0964-4581-82CA-A07D265C0241}"/>
    <cellStyle name="Millares 48 3" xfId="3917" xr:uid="{58CE5F5F-BBE1-468B-AA8A-4A40B565EE5D}"/>
    <cellStyle name="Millares 49" xfId="485" xr:uid="{00000000-0005-0000-0000-0000F3010000}"/>
    <cellStyle name="Millares 49 2" xfId="1954" xr:uid="{0CACA3AE-D1C9-4822-A720-C0BC3AD091B4}"/>
    <cellStyle name="Millares 49 2 2" xfId="3452" xr:uid="{8B181230-33A0-4482-8480-00675784C2C8}"/>
    <cellStyle name="Millares 49 3" xfId="3481" xr:uid="{A3D5A38C-0B9F-45AE-86EA-C92EF9208828}"/>
    <cellStyle name="Millares 5" xfId="36" xr:uid="{00000000-0005-0000-0000-000016000000}"/>
    <cellStyle name="Millares 5 10" xfId="870" xr:uid="{00000000-0005-0000-0000-00003C000000}"/>
    <cellStyle name="Millares 5 11" xfId="1488" xr:uid="{1A75FF1C-12F2-4F44-9428-5C4C79DFE114}"/>
    <cellStyle name="Millares 5 12" xfId="1587" xr:uid="{D9C6968B-C028-40C5-94CE-A9E243B94F3E}"/>
    <cellStyle name="Millares 5 13" xfId="2153" xr:uid="{9081D138-E424-4B00-AF02-C59E24E65378}"/>
    <cellStyle name="Millares 5 14" xfId="2292" xr:uid="{C5E9D40F-1C68-4EC1-B271-C27A393C00AE}"/>
    <cellStyle name="Millares 5 2" xfId="94" xr:uid="{00000000-0005-0000-0000-000016000000}"/>
    <cellStyle name="Millares 5 2 2" xfId="152" xr:uid="{00000000-0005-0000-0000-000016000000}"/>
    <cellStyle name="Millares 5 2 2 2" xfId="370" xr:uid="{00000000-0005-0000-0000-000016000000}"/>
    <cellStyle name="Millares 5 2 2 2 2" xfId="1844" xr:uid="{98BB2B3A-03F2-4A8E-BF0E-2C7DD28B959D}"/>
    <cellStyle name="Millares 5 2 2 2 3" xfId="3440" xr:uid="{8DBA6E70-84F7-458A-980C-E73F360EB0FC}"/>
    <cellStyle name="Millares 5 2 2 3" xfId="1666" xr:uid="{C6708E55-F1DF-4AB4-8D12-7DBC81FFE459}"/>
    <cellStyle name="Millares 5 2 2 4" xfId="2300" xr:uid="{71BC1ECF-7DDA-45F4-8100-1CA9D4197B29}"/>
    <cellStyle name="Millares 5 2 3" xfId="318" xr:uid="{00000000-0005-0000-0000-000016000000}"/>
    <cellStyle name="Millares 5 2 3 2" xfId="1792" xr:uid="{003F61BB-6794-4496-9F64-A866D555A7DC}"/>
    <cellStyle name="Millares 5 2 3 3" xfId="4030" xr:uid="{7B6D408F-E3D1-464D-9534-F766BA0E6995}"/>
    <cellStyle name="Millares 5 2 4" xfId="612" xr:uid="{00000000-0005-0000-0000-00002A000000}"/>
    <cellStyle name="Millares 5 2 4 2" xfId="3916" xr:uid="{A914BDDB-37BE-47D4-B7D1-5C62DECB9AE7}"/>
    <cellStyle name="Millares 5 2 5" xfId="763" xr:uid="{9781A9F2-CDC2-48C0-9797-EB630CB8C0F8}"/>
    <cellStyle name="Millares 5 2 5 2" xfId="2050" xr:uid="{B88AB470-87BD-4A3A-9EAD-B73FBB0BFCAD}"/>
    <cellStyle name="Millares 5 2 6" xfId="923" xr:uid="{F86C96DD-E5D7-4E12-B9DA-46004A67CF7F}"/>
    <cellStyle name="Millares 5 2 7" xfId="1530" xr:uid="{632978D0-55E0-4AB9-951B-02C2D6FFFA89}"/>
    <cellStyle name="Millares 5 2 8" xfId="1614" xr:uid="{C2B05D0D-4BB5-46BD-A5FD-C0F2982BDFCD}"/>
    <cellStyle name="Millares 5 3" xfId="124" xr:uid="{00000000-0005-0000-0000-000016000000}"/>
    <cellStyle name="Millares 5 3 2" xfId="342" xr:uid="{00000000-0005-0000-0000-000016000000}"/>
    <cellStyle name="Millares 5 3 2 2" xfId="1816" xr:uid="{4EEE56BD-1493-475D-B074-03FAFF89DAFF}"/>
    <cellStyle name="Millares 5 3 2 3" xfId="3844" xr:uid="{59715124-2790-4754-815B-46F0487D5C6C}"/>
    <cellStyle name="Millares 5 3 3" xfId="1336" xr:uid="{00000000-0005-0000-0000-000062010000}"/>
    <cellStyle name="Millares 5 3 3 2" xfId="3954" xr:uid="{8E314F26-8196-484F-9DBF-FD34D0305B50}"/>
    <cellStyle name="Millares 5 3 4" xfId="1638" xr:uid="{442AE3C4-3418-40B4-A4FD-BF766B98522A}"/>
    <cellStyle name="Millares 5 3 5" xfId="3528" xr:uid="{FBB6BABA-CE6B-499D-A706-0931B87B9BB6}"/>
    <cellStyle name="Millares 5 4" xfId="199" xr:uid="{36A4E28A-E546-43AF-8031-4C9D60BFA452}"/>
    <cellStyle name="Millares 5 4 2" xfId="384" xr:uid="{36A4E28A-E546-43AF-8031-4C9D60BFA452}"/>
    <cellStyle name="Millares 5 4 2 2" xfId="1858" xr:uid="{A0492671-CA30-46CB-8974-A6DFACBFA01F}"/>
    <cellStyle name="Millares 5 4 3" xfId="1099" xr:uid="{00000000-0005-0000-0000-000063010000}"/>
    <cellStyle name="Millares 5 4 4" xfId="1680" xr:uid="{2A02F908-FAA1-4340-8CE1-6D67C23EDF48}"/>
    <cellStyle name="Millares 5 4 5" xfId="4022" xr:uid="{4B539198-25EC-4F76-A690-90CA216B17CB}"/>
    <cellStyle name="Millares 5 5" xfId="219" xr:uid="{00000000-0005-0000-0000-000016000000}"/>
    <cellStyle name="Millares 5 5 2" xfId="404" xr:uid="{00000000-0005-0000-0000-000016000000}"/>
    <cellStyle name="Millares 5 5 2 2" xfId="1878" xr:uid="{67B742F7-896E-4E7D-A21F-CB250D45BB81}"/>
    <cellStyle name="Millares 5 5 3" xfId="1700" xr:uid="{8C0D92E4-0C08-4E3C-A057-C681735585CB}"/>
    <cellStyle name="Millares 5 6" xfId="248" xr:uid="{00000000-0005-0000-0000-000016000000}"/>
    <cellStyle name="Millares 5 6 2" xfId="433" xr:uid="{00000000-0005-0000-0000-000016000000}"/>
    <cellStyle name="Millares 5 6 2 2" xfId="1907" xr:uid="{356072BC-C1AE-4A5F-AEC2-41048BD837A5}"/>
    <cellStyle name="Millares 5 6 3" xfId="1729" xr:uid="{92F91655-198A-4AD5-ADA8-62C69CCEFEA9}"/>
    <cellStyle name="Millares 5 7" xfId="291" xr:uid="{00000000-0005-0000-0000-000016000000}"/>
    <cellStyle name="Millares 5 7 2" xfId="1765" xr:uid="{C5473AB0-2326-47DA-92B5-1AB7177D036D}"/>
    <cellStyle name="Millares 5 8" xfId="583" xr:uid="{00000000-0005-0000-0000-000029000000}"/>
    <cellStyle name="Millares 5 8 2" xfId="1971" xr:uid="{2626CDC2-D5E0-49A7-B63A-D003ED94828C}"/>
    <cellStyle name="Millares 5 9" xfId="677" xr:uid="{00000000-0005-0000-0000-000040000000}"/>
    <cellStyle name="Millares 5 9 2" xfId="2008" xr:uid="{D5731725-6C25-41BC-AF2A-4E03F488FF02}"/>
    <cellStyle name="Millares 50" xfId="658" xr:uid="{00000000-0005-0000-0000-0000A4020000}"/>
    <cellStyle name="Millares 50 2" xfId="1994" xr:uid="{BF2FC756-0A7D-4B76-A359-E793F6A1156B}"/>
    <cellStyle name="Millares 50 2 2" xfId="4001" xr:uid="{34829604-9D58-4340-A7D5-1D99FBDD38B9}"/>
    <cellStyle name="Millares 50 3" xfId="3831" xr:uid="{3467EE9D-FA56-4F68-9166-7939F86408ED}"/>
    <cellStyle name="Millares 51" xfId="735" xr:uid="{00000000-0005-0000-0000-000000030000}"/>
    <cellStyle name="Millares 51 2" xfId="2035" xr:uid="{0E79C781-E8A1-44C1-B1B2-790F9D38EF5F}"/>
    <cellStyle name="Millares 51 2 2" xfId="4016" xr:uid="{9CF80030-D0A5-4F23-99A2-3703BB20F676}"/>
    <cellStyle name="Millares 51 3" xfId="3901" xr:uid="{B8D801A8-997C-47CC-BA8E-6074F311A711}"/>
    <cellStyle name="Millares 52" xfId="748" xr:uid="{00000000-0005-0000-0000-000004030000}"/>
    <cellStyle name="Millares 52 2" xfId="2042" xr:uid="{DA6E3751-928D-4CAD-A4A4-01AF34FCC496}"/>
    <cellStyle name="Millares 52 2 2" xfId="4039" xr:uid="{FF6C77C2-25CA-4E6F-A106-2FCB700A4C4F}"/>
    <cellStyle name="Millares 52 3" xfId="3998" xr:uid="{0450862E-1AA6-4992-898B-15DB93FA2E1E}"/>
    <cellStyle name="Millares 53" xfId="736" xr:uid="{00000000-0005-0000-0000-00000D030000}"/>
    <cellStyle name="Millares 53 2" xfId="3873" xr:uid="{C9F25CAA-907D-46D6-8B3F-76CB4C585EC6}"/>
    <cellStyle name="Millares 54" xfId="800" xr:uid="{00000000-0005-0000-0000-00002B030000}"/>
    <cellStyle name="Millares 54 2" xfId="4018" xr:uid="{18C18009-74B2-44A9-9A6A-DB3CACB605D2}"/>
    <cellStyle name="Millares 55" xfId="804" xr:uid="{00000000-0005-0000-0000-00002E030000}"/>
    <cellStyle name="Millares 55 2" xfId="4025" xr:uid="{9B075748-12F5-433A-9CA1-056A71B3BD4D}"/>
    <cellStyle name="Millares 56" xfId="806" xr:uid="{00000000-0005-0000-0000-000031030000}"/>
    <cellStyle name="Millares 56 2" xfId="3576" xr:uid="{F478F5B1-BF1A-482B-8F30-3C78F303965B}"/>
    <cellStyle name="Millares 57" xfId="808" xr:uid="{00000000-0005-0000-0000-000033030000}"/>
    <cellStyle name="Millares 57 2" xfId="3864" xr:uid="{DBBB5ED7-8FAE-45AC-8B34-6743AF8C8531}"/>
    <cellStyle name="Millares 58" xfId="810" xr:uid="{00000000-0005-0000-0000-000035030000}"/>
    <cellStyle name="Millares 58 2" xfId="4058" xr:uid="{5E33C329-B06D-4A48-AC3B-DEFB914A39A3}"/>
    <cellStyle name="Millares 59" xfId="864" xr:uid="{00000000-0005-0000-0000-000073030000}"/>
    <cellStyle name="Millares 59 2" xfId="3418" xr:uid="{21EE4651-3BF8-4C45-81BB-51080E297852}"/>
    <cellStyle name="Millares 6" xfId="6" xr:uid="{00000000-0005-0000-0000-000017000000}"/>
    <cellStyle name="Millares 6 10" xfId="1032" xr:uid="{00000000-0005-0000-0000-000064010000}"/>
    <cellStyle name="Millares 6 11" xfId="1487" xr:uid="{8F2A5CCB-9B4E-4288-90A1-A6D897B04121}"/>
    <cellStyle name="Millares 6 12" xfId="1572" xr:uid="{E3CC8CAC-CE4D-4463-9253-48AEEB9470F2}"/>
    <cellStyle name="Millares 6 13" xfId="2156" xr:uid="{B1C9392A-8840-4BF8-B338-45F1B91C450C}"/>
    <cellStyle name="Millares 6 2" xfId="37" xr:uid="{00000000-0005-0000-0000-000018000000}"/>
    <cellStyle name="Millares 6 2 10" xfId="1132" xr:uid="{00000000-0005-0000-0000-000065010000}"/>
    <cellStyle name="Millares 6 2 11" xfId="1529" xr:uid="{24896900-7821-461B-81B8-C2536A017A57}"/>
    <cellStyle name="Millares 6 2 12" xfId="1588" xr:uid="{E27E6143-907A-40D5-B0AA-879A07273551}"/>
    <cellStyle name="Millares 6 2 13" xfId="2181" xr:uid="{6818DB5B-7FD5-4281-AE2B-87F1A70BDB55}"/>
    <cellStyle name="Millares 6 2 2" xfId="95" xr:uid="{00000000-0005-0000-0000-000018000000}"/>
    <cellStyle name="Millares 6 2 2 2" xfId="153" xr:uid="{00000000-0005-0000-0000-000018000000}"/>
    <cellStyle name="Millares 6 2 2 2 2" xfId="371" xr:uid="{00000000-0005-0000-0000-000018000000}"/>
    <cellStyle name="Millares 6 2 2 2 2 2" xfId="1845" xr:uid="{F88EEAAD-8EBC-43EC-9DE1-7B6616E79652}"/>
    <cellStyle name="Millares 6 2 2 2 2 3" xfId="3767" xr:uid="{60DDEB61-CFC9-4953-B895-5F1FFD46556E}"/>
    <cellStyle name="Millares 6 2 2 2 3" xfId="1667" xr:uid="{F5BB099D-82ED-4C67-B8E1-1C4A0E9C7988}"/>
    <cellStyle name="Millares 6 2 2 2 3 2" xfId="3986" xr:uid="{1126B20D-B793-48AA-B147-4127DAE1BFC1}"/>
    <cellStyle name="Millares 6 2 2 2 4" xfId="3630" xr:uid="{4B325842-BE4A-48D6-B7DD-C29787B408A6}"/>
    <cellStyle name="Millares 6 2 2 3" xfId="319" xr:uid="{00000000-0005-0000-0000-000018000000}"/>
    <cellStyle name="Millares 6 2 2 3 2" xfId="1793" xr:uid="{543C5055-E98E-4188-95E3-ED4DF8B4C7E9}"/>
    <cellStyle name="Millares 6 2 2 3 3" xfId="3730" xr:uid="{B4193E60-66FE-493D-A6BD-DC8142D78318}"/>
    <cellStyle name="Millares 6 2 2 4" xfId="1366" xr:uid="{00000000-0005-0000-0000-000066010000}"/>
    <cellStyle name="Millares 6 2 2 4 2" xfId="3593" xr:uid="{E13CFA91-CAFD-4DC8-A73B-6A19E541F3F3}"/>
    <cellStyle name="Millares 6 2 2 5" xfId="1615" xr:uid="{EF5E7064-A187-453A-A1E2-A3FAAE820A49}"/>
    <cellStyle name="Millares 6 2 2 6" xfId="2232" xr:uid="{EF8E7780-E3F7-42C6-BB9D-B0E64D8D6D09}"/>
    <cellStyle name="Millares 6 2 3" xfId="125" xr:uid="{00000000-0005-0000-0000-000018000000}"/>
    <cellStyle name="Millares 6 2 3 2" xfId="343" xr:uid="{00000000-0005-0000-0000-000018000000}"/>
    <cellStyle name="Millares 6 2 3 2 2" xfId="1817" xr:uid="{11BB0D6A-A7B5-40B3-ABBC-7970B8E44FF6}"/>
    <cellStyle name="Millares 6 2 3 2 3" xfId="3749" xr:uid="{DB4DB448-F155-4A5D-90C3-591B12FA7B66}"/>
    <cellStyle name="Millares 6 2 3 3" xfId="1639" xr:uid="{28E74B36-00CA-47AC-B982-717790FFCD6F}"/>
    <cellStyle name="Millares 6 2 3 3 2" xfId="3613" xr:uid="{2F524B9D-132E-45F5-8CF8-1F965FD31093}"/>
    <cellStyle name="Millares 6 2 3 4" xfId="3976" xr:uid="{57145BCC-6F5A-42CA-83DD-972BF7A7C8A5}"/>
    <cellStyle name="Millares 6 2 3 5" xfId="2291" xr:uid="{3B2EF95C-41D2-4A07-AA10-B297970919E0}"/>
    <cellStyle name="Millares 6 2 4" xfId="220" xr:uid="{00000000-0005-0000-0000-000018000000}"/>
    <cellStyle name="Millares 6 2 4 2" xfId="405" xr:uid="{00000000-0005-0000-0000-000018000000}"/>
    <cellStyle name="Millares 6 2 4 2 2" xfId="1879" xr:uid="{F3C3E21E-5176-4CE3-9FD1-6F77E103CD36}"/>
    <cellStyle name="Millares 6 2 4 2 3" xfId="3790" xr:uid="{F0831ACE-B343-4089-897E-2869AAC4DC45}"/>
    <cellStyle name="Millares 6 2 4 3" xfId="1701" xr:uid="{7027FBE0-E3C6-40EC-981E-7E7B2CE578E1}"/>
    <cellStyle name="Millares 6 2 4 4" xfId="3670" xr:uid="{281B8B63-D286-46CD-A1AA-101BB5CA56EF}"/>
    <cellStyle name="Millares 6 2 5" xfId="249" xr:uid="{00000000-0005-0000-0000-000018000000}"/>
    <cellStyle name="Millares 6 2 5 2" xfId="434" xr:uid="{00000000-0005-0000-0000-000018000000}"/>
    <cellStyle name="Millares 6 2 5 2 2" xfId="1908" xr:uid="{FE342B75-5B9E-4D51-A925-A0EFAFD60FD5}"/>
    <cellStyle name="Millares 6 2 5 2 3" xfId="3801" xr:uid="{87311040-6B48-419D-98F4-6CA0C93270BF}"/>
    <cellStyle name="Millares 6 2 5 3" xfId="1730" xr:uid="{27955FBF-1249-44C7-8F48-C89A9B3FCFAC}"/>
    <cellStyle name="Millares 6 2 5 4" xfId="3681" xr:uid="{18827EA7-A0C5-48AC-BE27-E64CE3F37504}"/>
    <cellStyle name="Millares 6 2 6" xfId="292" xr:uid="{00000000-0005-0000-0000-000018000000}"/>
    <cellStyle name="Millares 6 2 6 2" xfId="1766" xr:uid="{B7665164-72BB-4E9D-BE8E-0D8E74AE1F90}"/>
    <cellStyle name="Millares 6 2 6 2 2" xfId="3820" xr:uid="{599135C7-73B7-48F5-ACBF-86EBDFED0CF5}"/>
    <cellStyle name="Millares 6 2 6 3" xfId="3705" xr:uid="{85376B1A-E22E-4C1D-8038-FB00575A3209}"/>
    <cellStyle name="Millares 6 2 7" xfId="615" xr:uid="{00000000-0005-0000-0000-00002C000000}"/>
    <cellStyle name="Millares 6 2 8" xfId="778" xr:uid="{9B1509B4-088D-4280-B591-64911C00BFC9}"/>
    <cellStyle name="Millares 6 2 8 2" xfId="2062" xr:uid="{6EF24063-59B5-465E-86FE-C368F89CF13E}"/>
    <cellStyle name="Millares 6 2 8 3" xfId="3497" xr:uid="{62779B1F-FF06-4651-9E32-8C75795D347B}"/>
    <cellStyle name="Millares 6 2 9" xfId="924" xr:uid="{EC34BCAE-53DF-457A-BA9B-6A41884C8719}"/>
    <cellStyle name="Millares 6 3" xfId="79" xr:uid="{00000000-0005-0000-0000-000017000000}"/>
    <cellStyle name="Millares 6 3 2" xfId="137" xr:uid="{00000000-0005-0000-0000-000017000000}"/>
    <cellStyle name="Millares 6 3 2 2" xfId="355" xr:uid="{00000000-0005-0000-0000-000017000000}"/>
    <cellStyle name="Millares 6 3 2 2 2" xfId="1829" xr:uid="{23516CC4-B77E-442D-9055-16EAA83D4580}"/>
    <cellStyle name="Millares 6 3 2 2 3" xfId="3769" xr:uid="{E164B867-B9FB-4F14-B273-872D900C803B}"/>
    <cellStyle name="Millares 6 3 2 3" xfId="1651" xr:uid="{FD9BBE8C-A093-4AE6-8968-943B9B7AC403}"/>
    <cellStyle name="Millares 6 3 2 3 2" xfId="3851" xr:uid="{B2B2D4CB-0922-41C5-B96A-CF39DBCFFC87}"/>
    <cellStyle name="Millares 6 3 2 4" xfId="3632" xr:uid="{70F94835-4AD4-4807-B631-AC2F2F9DA787}"/>
    <cellStyle name="Millares 6 3 3" xfId="303" xr:uid="{00000000-0005-0000-0000-000017000000}"/>
    <cellStyle name="Millares 6 3 3 2" xfId="1777" xr:uid="{A5026AF0-9953-4FF3-A822-B4FCC4449A63}"/>
    <cellStyle name="Millares 6 3 3 3" xfId="3732" xr:uid="{4E3AB947-39D6-4EC7-A1B4-62F29A2DD3F2}"/>
    <cellStyle name="Millares 6 3 4" xfId="775" xr:uid="{BC5DD612-757F-4BBB-BE8D-0AD44A4F92F7}"/>
    <cellStyle name="Millares 6 3 4 2" xfId="2061" xr:uid="{AF3402C5-5901-4625-9EB9-F38E2241BD44}"/>
    <cellStyle name="Millares 6 3 4 3" xfId="3595" xr:uid="{14B4FC8E-3319-4C9B-94D6-B45F013EC101}"/>
    <cellStyle name="Millares 6 3 5" xfId="1274" xr:uid="{00000000-0005-0000-0000-000067010000}"/>
    <cellStyle name="Millares 6 3 5 2" xfId="4044" xr:uid="{558CBBE7-D9D0-4A25-B24B-FE926D224EFF}"/>
    <cellStyle name="Millares 6 3 6" xfId="1599" xr:uid="{3A3AB9D3-A5DA-42E7-AD0B-A9C68C5878AA}"/>
    <cellStyle name="Millares 6 3 7" xfId="2301" xr:uid="{7EFBD793-DEEB-4D5D-B623-604AD4CCDAEF}"/>
    <cellStyle name="Millares 6 4" xfId="109" xr:uid="{00000000-0005-0000-0000-000017000000}"/>
    <cellStyle name="Millares 6 4 2" xfId="327" xr:uid="{00000000-0005-0000-0000-000017000000}"/>
    <cellStyle name="Millares 6 4 2 2" xfId="1801" xr:uid="{D693FBA1-9C1F-4356-920F-3843FB6DDF2A}"/>
    <cellStyle name="Millares 6 4 2 3" xfId="3751" xr:uid="{51E5485C-BE18-4FBD-84F6-0E5309BABF3D}"/>
    <cellStyle name="Millares 6 4 3" xfId="1351" xr:uid="{00000000-0005-0000-0000-000068010000}"/>
    <cellStyle name="Millares 6 4 3 2" xfId="3615" xr:uid="{D431E6D8-190F-40F9-BAB3-14685C42EBB6}"/>
    <cellStyle name="Millares 6 4 4" xfId="1623" xr:uid="{DC46BCC5-1578-4735-BC58-188B532C2F1D}"/>
    <cellStyle name="Millares 6 4 4 2" xfId="3970" xr:uid="{AF74B1F1-9912-4407-825C-EC928675C85A}"/>
    <cellStyle name="Millares 6 4 5" xfId="2299" xr:uid="{A9ED3471-982B-4309-B87C-9856F7F34298}"/>
    <cellStyle name="Millares 6 5" xfId="203" xr:uid="{00000000-0005-0000-0000-000017000000}"/>
    <cellStyle name="Millares 6 5 2" xfId="388" xr:uid="{00000000-0005-0000-0000-000017000000}"/>
    <cellStyle name="Millares 6 5 2 2" xfId="1862" xr:uid="{EE449D97-E169-4110-AE9F-52093A7A671C}"/>
    <cellStyle name="Millares 6 5 2 3" xfId="3792" xr:uid="{76900133-C05C-46F1-9248-3790ACA11C86}"/>
    <cellStyle name="Millares 6 5 3" xfId="1114" xr:uid="{00000000-0005-0000-0000-000069010000}"/>
    <cellStyle name="Millares 6 5 3 2" xfId="3672" xr:uid="{FEDD8C12-FD13-43B3-B8D4-CD1F6235DDBB}"/>
    <cellStyle name="Millares 6 5 4" xfId="1684" xr:uid="{EA7581D6-7DC4-46F0-BFE6-7818C9AC2235}"/>
    <cellStyle name="Millares 6 6" xfId="232" xr:uid="{00000000-0005-0000-0000-000017000000}"/>
    <cellStyle name="Millares 6 6 2" xfId="417" xr:uid="{00000000-0005-0000-0000-000017000000}"/>
    <cellStyle name="Millares 6 6 2 2" xfId="1891" xr:uid="{D97C8238-CE31-48DF-8346-EF4BF5FA5AA1}"/>
    <cellStyle name="Millares 6 6 2 3" xfId="3803" xr:uid="{401FC0A3-6911-4FA6-9F36-88E495C24E9B}"/>
    <cellStyle name="Millares 6 6 3" xfId="1713" xr:uid="{B335906E-19BF-4B2E-9549-290E5274A090}"/>
    <cellStyle name="Millares 6 6 3 2" xfId="3683" xr:uid="{2DBD3603-5758-46A9-AF45-DFC8127A4FAE}"/>
    <cellStyle name="Millares 6 6 4" xfId="3529" xr:uid="{C8DC53F5-BF06-4FCE-B03B-FF5CED60D82B}"/>
    <cellStyle name="Millares 6 7" xfId="276" xr:uid="{00000000-0005-0000-0000-000017000000}"/>
    <cellStyle name="Millares 6 7 2" xfId="1750" xr:uid="{C7A4C1ED-27DC-426B-B1EF-CC12ECE0FD95}"/>
    <cellStyle name="Millares 6 7 2 2" xfId="3822" xr:uid="{8168BAF9-4065-4FE5-AF8D-5585F6089712}"/>
    <cellStyle name="Millares 6 7 3" xfId="3707" xr:uid="{1FCDA1DE-C575-4709-926F-AF480F2D826A}"/>
    <cellStyle name="Millares 6 8" xfId="584" xr:uid="{00000000-0005-0000-0000-00002B000000}"/>
    <cellStyle name="Millares 6 8 2" xfId="1972" xr:uid="{D58EE97A-191E-46AC-B521-268918258D0C}"/>
    <cellStyle name="Millares 6 8 3" xfId="3715" xr:uid="{4F79E70D-6663-4DDE-93FF-61D204E3996C}"/>
    <cellStyle name="Millares 6 9" xfId="871" xr:uid="{00000000-0005-0000-0000-00003D000000}"/>
    <cellStyle name="Millares 6 9 2" xfId="3583" xr:uid="{4147F429-B4CE-4D09-A8AF-6598CE23F348}"/>
    <cellStyle name="Millares 60" xfId="880" xr:uid="{00000000-0005-0000-0000-0000CB030000}"/>
    <cellStyle name="Millares 60 2" xfId="4059" xr:uid="{4639E30F-3F87-417D-AECB-0EEF3FD2725B}"/>
    <cellStyle name="Millares 61" xfId="932" xr:uid="{00000000-0005-0000-0000-0000CD030000}"/>
    <cellStyle name="Millares 61 2" xfId="4061" xr:uid="{91D006AA-0BD9-4D38-AF27-C1D6F202B457}"/>
    <cellStyle name="Millares 62" xfId="878" xr:uid="{00000000-0005-0000-0000-0000CF030000}"/>
    <cellStyle name="Millares 62 2" xfId="4062" xr:uid="{04719344-2CAE-4CFE-999E-0117D23C448A}"/>
    <cellStyle name="Millares 63" xfId="882" xr:uid="{00000000-0005-0000-0000-000038010000}"/>
    <cellStyle name="Millares 63 2" xfId="4063" xr:uid="{26B3B289-07CD-41ED-ACED-32B0ACD29729}"/>
    <cellStyle name="Millares 64" xfId="968" xr:uid="{00000000-0005-0000-0000-000038010000}"/>
    <cellStyle name="Millares 64 2" xfId="2285" xr:uid="{651824D9-FD04-434E-8466-44F0F3539547}"/>
    <cellStyle name="Millares 65" xfId="971" xr:uid="{00000000-0005-0000-0000-000038010000}"/>
    <cellStyle name="Millares 65 2" xfId="4070" xr:uid="{F90EF844-246D-4CF1-BBD6-3048F638FA27}"/>
    <cellStyle name="Millares 654 2 2" xfId="568" xr:uid="{00000000-0005-0000-0000-00002D000000}"/>
    <cellStyle name="Millares 654 2 2 2" xfId="3994" xr:uid="{8AA8F1CD-E3CA-4694-B650-66C04CF18C6A}"/>
    <cellStyle name="Millares 654 2 2 2 2" xfId="4004" xr:uid="{CE4558D7-136C-475F-8841-72CE974FCCA9}"/>
    <cellStyle name="Millares 654 2 2 2 2 2" xfId="3832" xr:uid="{97108C64-2A2D-41A7-AF7D-20C56A3362F2}"/>
    <cellStyle name="Millares 654 2 2 2 3" xfId="3915" xr:uid="{8E5A875D-F169-477A-8E18-476ED9190305}"/>
    <cellStyle name="Millares 654 2 2 3" xfId="3838" xr:uid="{61A9B10D-DAF8-493D-9CBC-E168CDAEF392}"/>
    <cellStyle name="Millares 654 2 2 3 2" xfId="4047" xr:uid="{5F9F7AA3-7D0B-4E13-A510-35014340E93F}"/>
    <cellStyle name="Millares 654 2 2 4" xfId="3676" xr:uid="{C3EAD69C-BC90-40C2-B66E-352E04190407}"/>
    <cellStyle name="Millares 656" xfId="578" xr:uid="{00000000-0005-0000-0000-00002E000000}"/>
    <cellStyle name="Millares 656 2" xfId="771" xr:uid="{2C42FD04-0BD7-4DBB-B22A-CE5D5D2FFD69}"/>
    <cellStyle name="Millares 656 2 2" xfId="2058" xr:uid="{0D4F680C-2485-47DC-8C3B-662DEBEB89D5}"/>
    <cellStyle name="Millares 656 2 2 2" xfId="3765" xr:uid="{51560B70-B78A-4750-A069-91148431ECBA}"/>
    <cellStyle name="Millares 656 2 2 3" xfId="3956" xr:uid="{4AF5FA28-54C1-45ED-9267-363FCA604249}"/>
    <cellStyle name="Millares 656 2 2 4" xfId="3628" xr:uid="{F8C2A328-5BF5-4995-AED4-03B3056894F9}"/>
    <cellStyle name="Millares 656 2 3" xfId="2152" xr:uid="{25227A4A-809B-49DF-891B-F2FADA00D1D5}"/>
    <cellStyle name="Millares 656 2 3 2" xfId="3728" xr:uid="{408F76CE-E403-45C7-82E4-7D2F76B2802A}"/>
    <cellStyle name="Millares 656 2 4" xfId="3483" xr:uid="{58615E05-2230-4DD0-9422-628152771D5E}"/>
    <cellStyle name="Millares 656 2 5" xfId="3893" xr:uid="{15F9040A-8400-4120-AD31-74E65A19A09B}"/>
    <cellStyle name="Millares 656 2 6" xfId="3463" xr:uid="{ED49B2FF-39FD-476C-9C7F-D0EEEA339A89}"/>
    <cellStyle name="Millares 656 3" xfId="668" xr:uid="{00000000-0005-0000-0000-00000C000000}"/>
    <cellStyle name="Millares 656 3 2" xfId="2001" xr:uid="{05E8C580-1F34-45E0-86D2-762C08897CD9}"/>
    <cellStyle name="Millares 656 3 2 2" xfId="3747" xr:uid="{388E9881-4E39-4690-8C3C-7A5A907B3EB4}"/>
    <cellStyle name="Millares 656 3 3" xfId="3878" xr:uid="{A9494268-34EB-4DD2-B728-48639B1C9FF8}"/>
    <cellStyle name="Millares 656 3 4" xfId="3611" xr:uid="{7BC80FA9-D012-4934-8503-A8D3246795E1}"/>
    <cellStyle name="Millares 656 4" xfId="1968" xr:uid="{9463DF63-D6DA-48A3-BA94-2EAC10E0BAF0}"/>
    <cellStyle name="Millares 656 4 2" xfId="3788" xr:uid="{BF8922A4-2DF9-4FA8-9ABA-41DDF42EB84B}"/>
    <cellStyle name="Millares 656 4 3" xfId="3668" xr:uid="{A711E7F2-41A0-4095-9D11-09C421202250}"/>
    <cellStyle name="Millares 656 5" xfId="3703" xr:uid="{A695E9FB-847A-4EFF-B644-C7BFB05EFBCD}"/>
    <cellStyle name="Millares 656 5 2" xfId="3818" xr:uid="{7D986B26-B44C-46C2-B08D-5293D1F1A040}"/>
    <cellStyle name="Millares 656 6" xfId="3567" xr:uid="{C9733DD1-1B67-4AE7-BF35-24CC34E08A5A}"/>
    <cellStyle name="Millares 656 7" xfId="2283" xr:uid="{FF4F6AA9-D103-41D8-9BE2-36A6970A08E7}"/>
    <cellStyle name="Millares 657" xfId="571" xr:uid="{00000000-0005-0000-0000-00002F000000}"/>
    <cellStyle name="Millares 657 2" xfId="769" xr:uid="{1A8E5154-9946-4419-A09B-968C2AAE865E}"/>
    <cellStyle name="Millares 657 2 2" xfId="2056" xr:uid="{805812A4-8FA2-4D2E-A11D-08D49998B1CD}"/>
    <cellStyle name="Millares 657 2 2 2" xfId="3762" xr:uid="{AAB5F0E5-4BBE-4615-A599-77FC7E049266}"/>
    <cellStyle name="Millares 657 2 2 3" xfId="4036" xr:uid="{66E2FA71-90E7-4654-9885-88D92A6B95C2}"/>
    <cellStyle name="Millares 657 2 2 4" xfId="3626" xr:uid="{A3E74DDB-D62C-4C7A-A65A-BE63AADD3A86}"/>
    <cellStyle name="Millares 657 2 3" xfId="2149" xr:uid="{62391484-056D-4031-9DA7-AB7A1D8D5C2D}"/>
    <cellStyle name="Millares 657 2 3 2" xfId="3725" xr:uid="{A8692002-333E-48F5-930F-0753FFDB441F}"/>
    <cellStyle name="Millares 657 2 4" xfId="3584" xr:uid="{1AA951EC-72F3-4B63-960F-457A3EDEB872}"/>
    <cellStyle name="Millares 657 2 5" xfId="4015" xr:uid="{794FDCA7-90BB-4B30-A0BD-B96C3625D82A}"/>
    <cellStyle name="Millares 657 2 6" xfId="3459" xr:uid="{051D4989-6A1A-4020-8805-3A0F121AE662}"/>
    <cellStyle name="Millares 657 3" xfId="707" xr:uid="{00000000-0005-0000-0000-00000D000000}"/>
    <cellStyle name="Millares 657 3 2" xfId="2026" xr:uid="{A4D486C7-E42C-4F54-8982-16BE7B9BE2D7}"/>
    <cellStyle name="Millares 657 3 2 2" xfId="3744" xr:uid="{76DE8103-004F-4C3A-AD9C-B7BD9F06B224}"/>
    <cellStyle name="Millares 657 3 3" xfId="3951" xr:uid="{23BA9539-FE2D-46A2-A684-763E7D479141}"/>
    <cellStyle name="Millares 657 3 4" xfId="3608" xr:uid="{46CC9CD1-33B1-4ABA-B30B-E9CD6075D702}"/>
    <cellStyle name="Millares 657 4" xfId="1965" xr:uid="{FA1B8EF3-3769-48DC-BA43-2E78266251FA}"/>
    <cellStyle name="Millares 657 4 2" xfId="3785" xr:uid="{1B777C16-F6E9-44E7-AD36-193184E0FDEC}"/>
    <cellStyle name="Millares 657 4 3" xfId="3665" xr:uid="{1666B511-87FF-4F6C-998A-3B03E69F82AA}"/>
    <cellStyle name="Millares 657 5" xfId="3700" xr:uid="{CFBC4527-6BBC-4E0D-BB60-F3CAF28331B6}"/>
    <cellStyle name="Millares 657 5 2" xfId="3815" xr:uid="{A1B117E3-8616-4DCB-AE71-78349A84A89A}"/>
    <cellStyle name="Millares 657 6" xfId="3564" xr:uid="{7C64B0A6-7265-4797-9F91-D86B9A4251BE}"/>
    <cellStyle name="Millares 657 7" xfId="2280" xr:uid="{38267194-BEF5-4F1D-B737-FA94D5513029}"/>
    <cellStyle name="Millares 66" xfId="1388" xr:uid="{00000000-0005-0000-0000-00005C050000}"/>
    <cellStyle name="Millares 66 2" xfId="2108" xr:uid="{8859C726-4640-4B4E-A4F6-7C1654F3F88B}"/>
    <cellStyle name="Millares 66 3" xfId="4071" xr:uid="{4AC87D96-4DCD-4C56-B118-23D70B5AF541}"/>
    <cellStyle name="Millares 67" xfId="1384" xr:uid="{00000000-0005-0000-0000-0000BB050000}"/>
    <cellStyle name="Millares 67 2" xfId="2107" xr:uid="{A4C4DE25-2FDC-4A2C-B40E-CF11A0252829}"/>
    <cellStyle name="Millares 68" xfId="974" xr:uid="{00000000-0005-0000-0000-0000BD050000}"/>
    <cellStyle name="Millares 68 2" xfId="2102" xr:uid="{12FC0FA6-688F-43AA-83CB-CBF6C3E0C7E5}"/>
    <cellStyle name="Millares 69" xfId="1460" xr:uid="{00000000-0005-0000-0000-0000BF050000}"/>
    <cellStyle name="Millares 69 2" xfId="2110" xr:uid="{B07AD865-93B3-4779-9D4E-885CC5D16FEC}"/>
    <cellStyle name="Millares 7" xfId="38" xr:uid="{00000000-0005-0000-0000-000019000000}"/>
    <cellStyle name="Millares 7 10" xfId="1491" xr:uid="{E8233A78-784E-400E-BC5C-2AE08D755C18}"/>
    <cellStyle name="Millares 7 11" xfId="1589" xr:uid="{2B905A88-27BA-4E0A-8EF7-F22A9C5AC034}"/>
    <cellStyle name="Millares 7 12" xfId="2159" xr:uid="{DDC3B589-24FA-414A-A1DF-1D3D2B3128B5}"/>
    <cellStyle name="Millares 7 13" xfId="2294" xr:uid="{871A74F6-76C2-49A3-8FD2-17726BAE7847}"/>
    <cellStyle name="Millares 7 2" xfId="96" xr:uid="{00000000-0005-0000-0000-000019000000}"/>
    <cellStyle name="Millares 7 2 2" xfId="154" xr:uid="{00000000-0005-0000-0000-000019000000}"/>
    <cellStyle name="Millares 7 2 2 2" xfId="372" xr:uid="{00000000-0005-0000-0000-000019000000}"/>
    <cellStyle name="Millares 7 2 2 2 2" xfId="1846" xr:uid="{FBB7B05F-9ADA-40E4-98A0-75920699920E}"/>
    <cellStyle name="Millares 7 2 2 2 3" xfId="3975" xr:uid="{195D91D8-9874-4C8D-89B2-44057CAC1B23}"/>
    <cellStyle name="Millares 7 2 2 3" xfId="1668" xr:uid="{B7D3E344-429B-4B17-BD04-19601BCDC06E}"/>
    <cellStyle name="Millares 7 2 2 4" xfId="4051" xr:uid="{A1AECC8D-94E6-4A5F-A775-D17FCC28D936}"/>
    <cellStyle name="Millares 7 2 3" xfId="320" xr:uid="{00000000-0005-0000-0000-000019000000}"/>
    <cellStyle name="Millares 7 2 3 2" xfId="1794" xr:uid="{61E1B5C5-32E3-4895-9635-72B6984CBEDD}"/>
    <cellStyle name="Millares 7 2 3 3" xfId="3907" xr:uid="{D13D8538-C738-4DD6-8CF6-7FAF021CD40C}"/>
    <cellStyle name="Millares 7 2 4" xfId="617" xr:uid="{00000000-0005-0000-0000-000031000000}"/>
    <cellStyle name="Millares 7 2 5" xfId="1375" xr:uid="{00000000-0005-0000-0000-00006B010000}"/>
    <cellStyle name="Millares 7 2 5 2" xfId="2106" xr:uid="{7A72C31C-4784-4B19-B469-3DC854924261}"/>
    <cellStyle name="Millares 7 2 6" xfId="1533" xr:uid="{379A0D5B-4505-47AE-B953-F6DF11BFE1D9}"/>
    <cellStyle name="Millares 7 2 7" xfId="1616" xr:uid="{DBF20BE1-47DC-4FC9-83D4-227D82D2830B}"/>
    <cellStyle name="Millares 7 3" xfId="126" xr:uid="{00000000-0005-0000-0000-000019000000}"/>
    <cellStyle name="Millares 7 3 2" xfId="344" xr:uid="{00000000-0005-0000-0000-000019000000}"/>
    <cellStyle name="Millares 7 3 2 2" xfId="1818" xr:uid="{36DD38AE-8A66-4673-9C15-C8F1AAC9C1A6}"/>
    <cellStyle name="Millares 7 3 2 2 2" xfId="4024" xr:uid="{C2514609-7529-4C07-8957-F185D8964CA2}"/>
    <cellStyle name="Millares 7 3 2 3" xfId="3653" xr:uid="{98776FF5-1F59-4497-A1CF-57798016E1AA}"/>
    <cellStyle name="Millares 7 3 3" xfId="1064" xr:uid="{00000000-0005-0000-0000-00006C010000}"/>
    <cellStyle name="Millares 7 3 3 2" xfId="3966" xr:uid="{42865168-D79C-46CD-8438-A16F5AABE16C}"/>
    <cellStyle name="Millares 7 3 4" xfId="1640" xr:uid="{B3E67CB2-155B-4A41-97F6-CCB358F69DF9}"/>
    <cellStyle name="Millares 7 3 5" xfId="3490" xr:uid="{8670A219-C05B-42B6-A931-1079B4AB041C}"/>
    <cellStyle name="Millares 7 4" xfId="221" xr:uid="{00000000-0005-0000-0000-000019000000}"/>
    <cellStyle name="Millares 7 4 2" xfId="406" xr:uid="{00000000-0005-0000-0000-000019000000}"/>
    <cellStyle name="Millares 7 4 2 2" xfId="1880" xr:uid="{BA092287-3591-44C8-92EA-A195157CD616}"/>
    <cellStyle name="Millares 7 4 2 3" xfId="3648" xr:uid="{68A9AE51-1C58-48EF-8DC3-40A00CEB7070}"/>
    <cellStyle name="Millares 7 4 3" xfId="1702" xr:uid="{703F7EEA-BEF1-4FBF-9213-5C85DA312404}"/>
    <cellStyle name="Millares 7 4 3 2" xfId="3773" xr:uid="{7F688201-BF2E-40B9-A3E6-7B0B57EC38EA}"/>
    <cellStyle name="Millares 7 4 4" xfId="3636" xr:uid="{CD02B386-63CF-467B-BC3B-F0D44B9B80CB}"/>
    <cellStyle name="Millares 7 4 5" xfId="3961" xr:uid="{A0913E52-60CB-40D7-8A61-BB6564E68089}"/>
    <cellStyle name="Millares 7 4 6" xfId="3530" xr:uid="{9190F914-2AA1-4B80-90BB-8D22EDFFD725}"/>
    <cellStyle name="Millares 7 5" xfId="250" xr:uid="{00000000-0005-0000-0000-000019000000}"/>
    <cellStyle name="Millares 7 5 2" xfId="435" xr:uid="{00000000-0005-0000-0000-000019000000}"/>
    <cellStyle name="Millares 7 5 2 2" xfId="1909" xr:uid="{02B45764-C7FB-4238-B455-4D905DF9C0E6}"/>
    <cellStyle name="Millares 7 5 3" xfId="1731" xr:uid="{DA8D856D-AB76-415F-8188-39209EE82E3B}"/>
    <cellStyle name="Millares 7 5 4" xfId="3591" xr:uid="{16C74A38-6CE7-4FA8-BBF8-FE4976B300A7}"/>
    <cellStyle name="Millares 7 6" xfId="293" xr:uid="{00000000-0005-0000-0000-000019000000}"/>
    <cellStyle name="Millares 7 6 2" xfId="1767" xr:uid="{EC4AE243-F4EC-4AC6-BE57-6FC8FE3E7BFB}"/>
    <cellStyle name="Millares 7 7" xfId="582" xr:uid="{00000000-0005-0000-0000-000030000000}"/>
    <cellStyle name="Millares 7 7 2" xfId="1970" xr:uid="{0D83FA27-8660-4723-AEF3-A520F291DD7E}"/>
    <cellStyle name="Millares 7 8" xfId="909" xr:uid="{00000000-0005-0000-0000-00003E000000}"/>
    <cellStyle name="Millares 7 9" xfId="982" xr:uid="{00000000-0005-0000-0000-00006A010000}"/>
    <cellStyle name="Millares 70" xfId="1462" xr:uid="{00000000-0005-0000-0000-0000C1050000}"/>
    <cellStyle name="Millares 70 2" xfId="2112" xr:uid="{E40C202E-444B-473B-95BC-BDC849606C6A}"/>
    <cellStyle name="Millares 71" xfId="1464" xr:uid="{00000000-0005-0000-0000-0000C3050000}"/>
    <cellStyle name="Millares 71 2" xfId="2114" xr:uid="{E617C88E-C71B-4129-B2E2-B342ED2A76FD}"/>
    <cellStyle name="Millares 72" xfId="1469" xr:uid="{00000000-0005-0000-0000-0000C8050000}"/>
    <cellStyle name="Millares 73" xfId="1471" xr:uid="{00000000-0005-0000-0000-0000CD050000}"/>
    <cellStyle name="Millares 74" xfId="1262" xr:uid="{00000000-0005-0000-0000-00006D010000}"/>
    <cellStyle name="Millares 74 2" xfId="1271" xr:uid="{00000000-0005-0000-0000-00006E010000}"/>
    <cellStyle name="Millares 74 3" xfId="1279" xr:uid="{00000000-0005-0000-0000-00006F010000}"/>
    <cellStyle name="Millares 75" xfId="1475" xr:uid="{3A8D0907-D11D-4C0A-9F7D-D4185B8ADADD}"/>
    <cellStyle name="Millares 75 2" xfId="1569" xr:uid="{D539D079-037E-42AD-B7A6-6BFAA7438D04}"/>
    <cellStyle name="Millares 76" xfId="2117" xr:uid="{59C60136-7D9B-4841-A356-519F3BD0F144}"/>
    <cellStyle name="Millares 77" xfId="2118" xr:uid="{9040DA1B-ABD2-4B33-8832-F05D07C90C4E}"/>
    <cellStyle name="Millares 78" xfId="2138" xr:uid="{0024C04E-5287-4702-BAAA-785EE1CB8C3D}"/>
    <cellStyle name="Millares 8" xfId="39" xr:uid="{00000000-0005-0000-0000-00001A000000}"/>
    <cellStyle name="Millares 8 10" xfId="1489" xr:uid="{6EA35070-3443-44E0-9C63-597CB22B2934}"/>
    <cellStyle name="Millares 8 11" xfId="1590" xr:uid="{E6203A3A-1852-4608-AF12-AE30678BB14F}"/>
    <cellStyle name="Millares 8 12" xfId="2160" xr:uid="{F87C12D2-3CE8-439C-8FB1-10B8657B18BB}"/>
    <cellStyle name="Millares 8 13" xfId="3406" xr:uid="{ACB72100-8855-47A0-99BA-C6A7CB379CD8}"/>
    <cellStyle name="Millares 8 2" xfId="97" xr:uid="{00000000-0005-0000-0000-00001A000000}"/>
    <cellStyle name="Millares 8 2 2" xfId="155" xr:uid="{00000000-0005-0000-0000-00001A000000}"/>
    <cellStyle name="Millares 8 2 2 2" xfId="373" xr:uid="{00000000-0005-0000-0000-00001A000000}"/>
    <cellStyle name="Millares 8 2 2 2 2" xfId="1847" xr:uid="{33D98545-F2A8-40E7-BB7C-BE3E736E2B54}"/>
    <cellStyle name="Millares 8 2 2 2 3" xfId="4053" xr:uid="{076A0851-DE9E-4A8E-99CB-4FD13546A8C4}"/>
    <cellStyle name="Millares 8 2 2 3" xfId="1669" xr:uid="{EDEFB016-9948-42E4-8199-CF3F9300E212}"/>
    <cellStyle name="Millares 8 2 2 4" xfId="3990" xr:uid="{2E298A7A-9CA5-4386-B373-12CFABED277A}"/>
    <cellStyle name="Millares 8 2 3" xfId="321" xr:uid="{00000000-0005-0000-0000-00001A000000}"/>
    <cellStyle name="Millares 8 2 3 2" xfId="1795" xr:uid="{F41173ED-4396-4C67-82AA-9F8FE4ED028D}"/>
    <cellStyle name="Millares 8 2 3 3" xfId="3946" xr:uid="{547357AA-59C4-4649-87CE-4FF0B1336282}"/>
    <cellStyle name="Millares 8 2 4" xfId="1228" xr:uid="{00000000-0005-0000-0000-000071010000}"/>
    <cellStyle name="Millares 8 2 5" xfId="1531" xr:uid="{75477D52-53BA-4F8A-AF6B-01CB9B2DE08D}"/>
    <cellStyle name="Millares 8 2 6" xfId="1617" xr:uid="{6256FE5E-732A-4820-9F55-CB12EA2BE9C9}"/>
    <cellStyle name="Millares 8 2 7" xfId="3466" xr:uid="{26BF7DF6-0B53-4A94-9535-AC2772349D6B}"/>
    <cellStyle name="Millares 8 3" xfId="127" xr:uid="{00000000-0005-0000-0000-00001A000000}"/>
    <cellStyle name="Millares 8 3 2" xfId="345" xr:uid="{00000000-0005-0000-0000-00001A000000}"/>
    <cellStyle name="Millares 8 3 2 2" xfId="1819" xr:uid="{ADD63D4E-6827-4311-A91B-AA470B45C1BE}"/>
    <cellStyle name="Millares 8 3 2 3" xfId="3957" xr:uid="{D1D11943-5F19-4742-B417-A709B5981607}"/>
    <cellStyle name="Millares 8 3 3" xfId="1116" xr:uid="{00000000-0005-0000-0000-000072010000}"/>
    <cellStyle name="Millares 8 3 3 2" xfId="3898" xr:uid="{D070CCEC-1C72-4E40-8449-A835E28311F3}"/>
    <cellStyle name="Millares 8 3 4" xfId="1641" xr:uid="{89C1437E-CBB3-41A1-A825-8991219FA0F1}"/>
    <cellStyle name="Millares 8 4" xfId="222" xr:uid="{00000000-0005-0000-0000-00001A000000}"/>
    <cellStyle name="Millares 8 4 2" xfId="407" xr:uid="{00000000-0005-0000-0000-00001A000000}"/>
    <cellStyle name="Millares 8 4 2 2" xfId="1881" xr:uid="{0CD613F3-57A9-40E9-A3B6-C21DCB04BFDD}"/>
    <cellStyle name="Millares 8 4 2 3" xfId="4049" xr:uid="{767947C8-798D-487A-8230-AC3A953E7188}"/>
    <cellStyle name="Millares 8 4 3" xfId="1703" xr:uid="{996FD780-03B4-4B51-87F5-939B34AB0294}"/>
    <cellStyle name="Millares 8 4 4" xfId="3531" xr:uid="{61EADBD5-4CFC-4C7E-A2E2-CB10266A5D32}"/>
    <cellStyle name="Millares 8 5" xfId="251" xr:uid="{00000000-0005-0000-0000-00001A000000}"/>
    <cellStyle name="Millares 8 5 2" xfId="436" xr:uid="{00000000-0005-0000-0000-00001A000000}"/>
    <cellStyle name="Millares 8 5 2 2" xfId="1910" xr:uid="{A25E08E6-2824-4513-9B82-C37668175818}"/>
    <cellStyle name="Millares 8 5 3" xfId="1732" xr:uid="{917AC753-932B-4626-90EF-DAA5D72BAC7D}"/>
    <cellStyle name="Millares 8 6" xfId="294" xr:uid="{00000000-0005-0000-0000-00001A000000}"/>
    <cellStyle name="Millares 8 6 2" xfId="1768" xr:uid="{B7BD73BF-3F41-4F6C-80AA-CB1181744640}"/>
    <cellStyle name="Millares 8 7" xfId="586" xr:uid="{00000000-0005-0000-0000-000032000000}"/>
    <cellStyle name="Millares 8 7 2" xfId="1973" xr:uid="{A31FF93F-CA1A-46E9-8FE2-3704A39E3D0D}"/>
    <cellStyle name="Millares 8 8" xfId="915" xr:uid="{64786C5B-AA3B-4111-BEBC-A8F5DA43948B}"/>
    <cellStyle name="Millares 8 9" xfId="1034" xr:uid="{00000000-0005-0000-0000-000070010000}"/>
    <cellStyle name="Millares 88" xfId="780" xr:uid="{40CF08D7-A1F7-4672-B1B2-829FE2911387}"/>
    <cellStyle name="Millares 9" xfId="40" xr:uid="{00000000-0005-0000-0000-00001B000000}"/>
    <cellStyle name="Millares 9 10" xfId="1493" xr:uid="{395E7102-8A8A-4CB9-B10B-21F085691390}"/>
    <cellStyle name="Millares 9 11" xfId="1591" xr:uid="{3A3D3044-14A0-44C9-BEB3-AB08BEBB97C1}"/>
    <cellStyle name="Millares 9 12" xfId="2164" xr:uid="{A4BEA9FB-8567-4703-805E-BE6F4E64914E}"/>
    <cellStyle name="Millares 9 13" xfId="3486" xr:uid="{5C843222-851A-4E3D-A0B2-3E9D6A8336EF}"/>
    <cellStyle name="Millares 9 2" xfId="98" xr:uid="{00000000-0005-0000-0000-00001B000000}"/>
    <cellStyle name="Millares 9 2 2" xfId="156" xr:uid="{00000000-0005-0000-0000-00001B000000}"/>
    <cellStyle name="Millares 9 2 2 2" xfId="374" xr:uid="{00000000-0005-0000-0000-00001B000000}"/>
    <cellStyle name="Millares 9 2 2 2 2" xfId="1848" xr:uid="{BFE075C7-8545-4CA1-839F-E352999795AD}"/>
    <cellStyle name="Millares 9 2 2 2 3" xfId="3492" xr:uid="{5F2CCF66-FC7B-48F1-B132-32A9FDE451B8}"/>
    <cellStyle name="Millares 9 2 2 3" xfId="1670" xr:uid="{FB40BFBF-3908-478E-8AAD-ECA7CDE49239}"/>
    <cellStyle name="Millares 9 2 2 4" xfId="3427" xr:uid="{8A2BD6C8-D140-429F-B3C8-FD17172B045D}"/>
    <cellStyle name="Millares 9 2 3" xfId="322" xr:uid="{00000000-0005-0000-0000-00001B000000}"/>
    <cellStyle name="Millares 9 2 3 2" xfId="1796" xr:uid="{0D9A5B05-2B9C-41A7-A15F-DADA09D3322E}"/>
    <cellStyle name="Millares 9 2 3 3" xfId="3978" xr:uid="{054A1259-6852-4F52-B117-06A3A4255023}"/>
    <cellStyle name="Millares 9 2 4" xfId="1244" xr:uid="{00000000-0005-0000-0000-000074010000}"/>
    <cellStyle name="Millares 9 2 5" xfId="1535" xr:uid="{807816DC-8556-40CB-91DA-6A13C80EE5AF}"/>
    <cellStyle name="Millares 9 2 6" xfId="1618" xr:uid="{EBE9CE51-C92F-47F9-AB61-60A373B1BE45}"/>
    <cellStyle name="Millares 9 2 7" xfId="3467" xr:uid="{147AB257-5B85-4B2C-BCBB-C250D9A6EFD0}"/>
    <cellStyle name="Millares 9 3" xfId="128" xr:uid="{00000000-0005-0000-0000-00001B000000}"/>
    <cellStyle name="Millares 9 3 2" xfId="346" xr:uid="{00000000-0005-0000-0000-00001B000000}"/>
    <cellStyle name="Millares 9 3 2 2" xfId="1820" xr:uid="{0C81B8E4-D37F-4801-A91A-85835FF94064}"/>
    <cellStyle name="Millares 9 3 2 3" xfId="3977" xr:uid="{C04B4B2F-0982-4ACE-AC4E-3ECAAFF41280}"/>
    <cellStyle name="Millares 9 3 3" xfId="1642" xr:uid="{0A695E73-2662-4548-B022-BD3A8841860A}"/>
    <cellStyle name="Millares 9 3 3 2" xfId="4007" xr:uid="{65A8F697-97D7-437D-BE06-DDBF119FEC69}"/>
    <cellStyle name="Millares 9 3 4" xfId="3532" xr:uid="{66E6F388-8308-44FC-A513-6547A7C96268}"/>
    <cellStyle name="Millares 9 4" xfId="223" xr:uid="{00000000-0005-0000-0000-00001B000000}"/>
    <cellStyle name="Millares 9 4 2" xfId="408" xr:uid="{00000000-0005-0000-0000-00001B000000}"/>
    <cellStyle name="Millares 9 4 2 2" xfId="1882" xr:uid="{49CE0184-B834-4F4F-8BC9-BC296F546491}"/>
    <cellStyle name="Millares 9 4 2 3" xfId="3867" xr:uid="{7DBDCB35-DD11-459E-8C2A-4223918EEC4B}"/>
    <cellStyle name="Millares 9 4 3" xfId="1704" xr:uid="{B45E4B3E-47F9-4B48-92AD-672E74A3EBBA}"/>
    <cellStyle name="Millares 9 4 4" xfId="3416" xr:uid="{319043CD-2BFE-481B-AA35-250A3B8B8E4E}"/>
    <cellStyle name="Millares 9 5" xfId="252" xr:uid="{00000000-0005-0000-0000-00001B000000}"/>
    <cellStyle name="Millares 9 5 2" xfId="437" xr:uid="{00000000-0005-0000-0000-00001B000000}"/>
    <cellStyle name="Millares 9 5 2 2" xfId="1911" xr:uid="{D64D7B06-9CE3-45EB-92B9-2575AE35CC1F}"/>
    <cellStyle name="Millares 9 5 3" xfId="1733" xr:uid="{730748CA-132D-400A-958D-E2A9C3CF51F7}"/>
    <cellStyle name="Millares 9 6" xfId="295" xr:uid="{00000000-0005-0000-0000-00001B000000}"/>
    <cellStyle name="Millares 9 6 2" xfId="1769" xr:uid="{E697F509-3F19-484B-985D-B83322A2B177}"/>
    <cellStyle name="Millares 9 7" xfId="783" xr:uid="{FDB10440-10B6-42EF-93FB-DCABDAC77B27}"/>
    <cellStyle name="Millares 9 7 2" xfId="2063" xr:uid="{F9953CF5-A1A7-422E-BA61-EB671352E992}"/>
    <cellStyle name="Millares 9 8" xfId="943" xr:uid="{A3C42E48-0F60-4309-B154-6E15366FC176}"/>
    <cellStyle name="Millares 9 9" xfId="1061" xr:uid="{00000000-0005-0000-0000-000073010000}"/>
    <cellStyle name="Moneda [0] 2" xfId="42" xr:uid="{00000000-0005-0000-0000-00001C000000}"/>
    <cellStyle name="Moneda 10" xfId="598" xr:uid="{00000000-0005-0000-0000-000033000000}"/>
    <cellStyle name="Moneda 2" xfId="41" xr:uid="{00000000-0005-0000-0000-00001D000000}"/>
    <cellStyle name="Moneda 2 2" xfId="1259" xr:uid="{00000000-0005-0000-0000-000076010000}"/>
    <cellStyle name="Moneda 2 3" xfId="1319" xr:uid="{00000000-0005-0000-0000-000077010000}"/>
    <cellStyle name="Moneda 2 4" xfId="1082" xr:uid="{00000000-0005-0000-0000-000078010000}"/>
    <cellStyle name="Moneda 2 5" xfId="1002" xr:uid="{00000000-0005-0000-0000-000075010000}"/>
    <cellStyle name="Moneda 2 6" xfId="3535" xr:uid="{89891C05-ED68-423A-B4C4-55B940988073}"/>
    <cellStyle name="Moneda 3" xfId="62" xr:uid="{00000000-0005-0000-0000-00001E000000}"/>
    <cellStyle name="Moneda 3 2" xfId="1352" xr:uid="{00000000-0005-0000-0000-00007A010000}"/>
    <cellStyle name="Moneda 3 3" xfId="1115" xr:uid="{00000000-0005-0000-0000-00007B010000}"/>
    <cellStyle name="Moneda 3 4" xfId="1033" xr:uid="{00000000-0005-0000-0000-000079010000}"/>
    <cellStyle name="Neutral 2" xfId="624" xr:uid="{00000000-0005-0000-0000-0000D2020000}"/>
    <cellStyle name="Neutral 2 2" xfId="873" xr:uid="{00000000-0005-0000-0000-000040000000}"/>
    <cellStyle name="Neutral 3" xfId="720" xr:uid="{00000000-0005-0000-0000-00002A030000}"/>
    <cellStyle name="Neutral 3 2" xfId="874" xr:uid="{00000000-0005-0000-0000-000041000000}"/>
    <cellStyle name="Neutral 4" xfId="875" xr:uid="{00000000-0005-0000-0000-000042000000}"/>
    <cellStyle name="Neutral 5" xfId="872" xr:uid="{00000000-0005-0000-0000-000095030000}"/>
    <cellStyle name="Normal" xfId="0" builtinId="0"/>
    <cellStyle name="Normal - Style1" xfId="696" xr:uid="{00000000-0005-0000-0000-000043000000}"/>
    <cellStyle name="Normal 10" xfId="7" xr:uid="{00000000-0005-0000-0000-000020000000}"/>
    <cellStyle name="Normal 10 10" xfId="2302" xr:uid="{3911C43A-6588-4934-8E37-D991DD0FAFEE}"/>
    <cellStyle name="Normal 10 10 2 2 2" xfId="566" xr:uid="{00000000-0005-0000-0000-000035000000}"/>
    <cellStyle name="Normal 10 11" xfId="2303" xr:uid="{863D36A6-A11D-4D41-ADD7-D50916096E37}"/>
    <cellStyle name="Normal 10 12" xfId="2304" xr:uid="{A9B7818D-6585-450E-B0DC-CED865ABF70F}"/>
    <cellStyle name="Normal 10 13" xfId="2172" xr:uid="{C00402F2-D3B4-4C90-BCF9-E368629E7B6E}"/>
    <cellStyle name="Normal 10 2" xfId="43" xr:uid="{00000000-0005-0000-0000-000021000000}"/>
    <cellStyle name="Normal 10 2 2" xfId="1275" xr:uid="{00000000-0005-0000-0000-00007F010000}"/>
    <cellStyle name="Normal 10 2 2 2" xfId="2306" xr:uid="{4E53BEB0-851A-4B9F-9C45-28165CDCD925}"/>
    <cellStyle name="Normal 10 2 3" xfId="1386" xr:uid="{00000000-0005-0000-0000-000005000000}"/>
    <cellStyle name="Normal 10 2 3 2" xfId="2307" xr:uid="{6BDF7013-A74C-4AA9-B1F2-56CFC1245E5A}"/>
    <cellStyle name="Normal 10 2 4" xfId="2308" xr:uid="{C7FAD701-1F6D-49FF-9AEC-8BEF58101783}"/>
    <cellStyle name="Normal 10 2 5" xfId="2309" xr:uid="{DF8C2031-D4AA-4B27-A241-8EF39147B6CB}"/>
    <cellStyle name="Normal 10 2 6" xfId="2310" xr:uid="{F7C86BD0-3E81-49FC-B5CE-AFD492BA4CEC}"/>
    <cellStyle name="Normal 10 2 7" xfId="2311" xr:uid="{130615AB-3BF8-4791-B4D5-927F1AF69E4C}"/>
    <cellStyle name="Normal 10 2 8" xfId="2312" xr:uid="{C8A1A5FF-D11D-47A1-91CE-42C015C669E9}"/>
    <cellStyle name="Normal 10 2 9" xfId="2305" xr:uid="{79B22299-9877-41B5-A200-78CB924515B2}"/>
    <cellStyle name="Normal 10 3" xfId="876" xr:uid="{00000000-0005-0000-0000-000044000000}"/>
    <cellStyle name="Normal 10 3 2" xfId="2314" xr:uid="{F2BC028B-563C-4FDA-ABF8-6F2D62D6181A}"/>
    <cellStyle name="Normal 10 3 3" xfId="2315" xr:uid="{4BAB25D7-0546-4424-BB5F-BF2404C8C3D1}"/>
    <cellStyle name="Normal 10 3 4" xfId="2316" xr:uid="{7D94A232-36EE-4A1E-9245-49442CC2FC65}"/>
    <cellStyle name="Normal 10 3 5" xfId="2317" xr:uid="{2C012645-3104-4347-9FB5-942FB8C0642D}"/>
    <cellStyle name="Normal 10 3 6" xfId="2318" xr:uid="{94826685-C9A7-4A45-B092-86D8E6DFB5B0}"/>
    <cellStyle name="Normal 10 3 7" xfId="2319" xr:uid="{0EDE30C0-E0A3-43AD-B2D4-847A0BDE0A01}"/>
    <cellStyle name="Normal 10 3 8" xfId="2320" xr:uid="{D01DD381-72B5-4E5A-877D-81C036A72548}"/>
    <cellStyle name="Normal 10 3 9" xfId="2313" xr:uid="{0A8A8F51-50BD-447B-ACF3-4F8DDB834D8D}"/>
    <cellStyle name="Normal 10 4" xfId="1229" xr:uid="{00000000-0005-0000-0000-00007E010000}"/>
    <cellStyle name="Normal 10 4 2" xfId="2322" xr:uid="{8EFE7A5F-0A8F-4258-AEC6-31AD27503660}"/>
    <cellStyle name="Normal 10 4 3" xfId="2323" xr:uid="{2506DCBA-236E-450E-A076-D91EA29922C6}"/>
    <cellStyle name="Normal 10 4 4" xfId="2324" xr:uid="{1B03E62F-25DC-436F-B38C-84912695F369}"/>
    <cellStyle name="Normal 10 4 5" xfId="2325" xr:uid="{CA5F0B3E-9369-4D8F-A492-CDA18E6C5BC5}"/>
    <cellStyle name="Normal 10 4 6" xfId="2326" xr:uid="{3BFF8F56-BF96-4A8C-80EA-4A4AC91DDCA6}"/>
    <cellStyle name="Normal 10 4 7" xfId="2327" xr:uid="{FC524652-C255-40F3-BCE6-1B35F7CBB3DA}"/>
    <cellStyle name="Normal 10 4 8" xfId="2328" xr:uid="{76C47EA5-022A-418C-B61F-00320F658A98}"/>
    <cellStyle name="Normal 10 4 9" xfId="2321" xr:uid="{DE2EA646-FFE5-488C-ACFD-0753EC60A891}"/>
    <cellStyle name="Normal 10 5" xfId="1400" xr:uid="{00000000-0005-0000-0000-000004000000}"/>
    <cellStyle name="Normal 10 5 2" xfId="2330" xr:uid="{4A539921-BE67-4F99-AA63-AE720384F308}"/>
    <cellStyle name="Normal 10 5 3" xfId="2331" xr:uid="{228757BF-F170-4D47-810D-01F48BB2F950}"/>
    <cellStyle name="Normal 10 5 4" xfId="2332" xr:uid="{A2D619BB-7E3B-4354-B18E-190F0DD87226}"/>
    <cellStyle name="Normal 10 5 5" xfId="2333" xr:uid="{A471E57A-78B3-4DEC-9653-19D2DB4EF2B6}"/>
    <cellStyle name="Normal 10 5 6" xfId="2334" xr:uid="{88708480-E333-4468-ACA1-B460E9691832}"/>
    <cellStyle name="Normal 10 5 7" xfId="2335" xr:uid="{7CA39034-151A-4DF2-A16E-CDEFE37FA610}"/>
    <cellStyle name="Normal 10 5 8" xfId="2336" xr:uid="{D3F1DBCA-81FF-4210-8C05-3626541827BB}"/>
    <cellStyle name="Normal 10 5 9" xfId="2329" xr:uid="{C19146A0-155F-439C-9021-2C634597FC27}"/>
    <cellStyle name="Normal 10 6" xfId="605" xr:uid="{00000000-0005-0000-0000-000036000000}"/>
    <cellStyle name="Normal 10 6 2" xfId="2338" xr:uid="{D9A9DA5B-9455-4968-BF38-2DEAB850EC3D}"/>
    <cellStyle name="Normal 10 6 3" xfId="2339" xr:uid="{39BF2CA6-48D8-4321-9E46-0EF888F41EDD}"/>
    <cellStyle name="Normal 10 6 4" xfId="2340" xr:uid="{E27AA9F0-B4F7-44FE-B6FF-372969E86558}"/>
    <cellStyle name="Normal 10 6 5" xfId="2341" xr:uid="{007D7B04-2FF6-4A0D-9213-9E24D8048100}"/>
    <cellStyle name="Normal 10 6 6" xfId="2342" xr:uid="{EA108F7A-9574-467B-886E-DDD9D31E2D68}"/>
    <cellStyle name="Normal 10 6 7" xfId="2343" xr:uid="{4CF1AD82-3929-49AB-BF9B-0069C3D34294}"/>
    <cellStyle name="Normal 10 6 8" xfId="2344" xr:uid="{C18CB61E-D69E-4C42-8F25-31B2BEF6D23C}"/>
    <cellStyle name="Normal 10 6 9" xfId="2337" xr:uid="{AAFA91B1-9E70-4F74-B104-5FCB21732B14}"/>
    <cellStyle name="Normal 10 7" xfId="2345" xr:uid="{0EA4F9C8-6F3E-437D-A20A-2ACCE3F75330}"/>
    <cellStyle name="Normal 10 7 2" xfId="2346" xr:uid="{B8650FCA-1DE0-4FF8-8537-A03C26978118}"/>
    <cellStyle name="Normal 10 7 3" xfId="2347" xr:uid="{5E10F47E-4EEB-45C9-AEA5-371E8CF7FDC9}"/>
    <cellStyle name="Normal 10 7 4" xfId="2348" xr:uid="{637C41E1-BC17-4738-9841-C090F4099E79}"/>
    <cellStyle name="Normal 10 7 5" xfId="2349" xr:uid="{4990EE55-E783-42D4-8648-52BB3801680C}"/>
    <cellStyle name="Normal 10 7 6" xfId="2350" xr:uid="{29EB5AA2-E009-4B29-A5B8-C61E87A8BEF4}"/>
    <cellStyle name="Normal 10 7 7" xfId="2351" xr:uid="{EB3120B6-A235-4298-B526-6A4781DE2B04}"/>
    <cellStyle name="Normal 10 7 8" xfId="2352" xr:uid="{44A23881-56E8-4D5E-BDA8-C5722890A455}"/>
    <cellStyle name="Normal 10 8" xfId="877" xr:uid="{00000000-0005-0000-0000-000045000000}"/>
    <cellStyle name="Normal 10 8 2" xfId="925" xr:uid="{200DF828-32FC-4FBB-9F18-C5BC99E9399B}"/>
    <cellStyle name="Normal 10 9" xfId="2353" xr:uid="{2D1FB4BA-2061-4575-8BDD-49E83217BFAC}"/>
    <cellStyle name="Normal 100" xfId="2095" xr:uid="{5EB03EFD-20A1-4255-B347-529B8FB117E0}"/>
    <cellStyle name="Normal 101" xfId="2104" xr:uid="{6CF0ED4C-666C-4F7E-A056-420134ADC17B}"/>
    <cellStyle name="Normal 1016" xfId="504" xr:uid="{00000000-0005-0000-0000-000037000000}"/>
    <cellStyle name="Normal 1018" xfId="534" xr:uid="{00000000-0005-0000-0000-000038000000}"/>
    <cellStyle name="Normal 102" xfId="4074" xr:uid="{4EEE13E7-2E4E-497C-AB6D-17ABB999299C}"/>
    <cellStyle name="Normal 1022" xfId="558" xr:uid="{00000000-0005-0000-0000-000039000000}"/>
    <cellStyle name="Normal 1024" xfId="511" xr:uid="{00000000-0005-0000-0000-00003A000000}"/>
    <cellStyle name="Normal 1025" xfId="561" xr:uid="{00000000-0005-0000-0000-00003B000000}"/>
    <cellStyle name="Normal 1026" xfId="560" xr:uid="{00000000-0005-0000-0000-00003C000000}"/>
    <cellStyle name="Normal 1027" xfId="562" xr:uid="{00000000-0005-0000-0000-00003D000000}"/>
    <cellStyle name="Normal 105" xfId="572" xr:uid="{00000000-0005-0000-0000-00003E000000}"/>
    <cellStyle name="Normal 107" xfId="576" xr:uid="{00000000-0005-0000-0000-00003F000000}"/>
    <cellStyle name="Normal 109" xfId="577" xr:uid="{00000000-0005-0000-0000-000040000000}"/>
    <cellStyle name="Normal 11" xfId="8" xr:uid="{00000000-0005-0000-0000-000022000000}"/>
    <cellStyle name="Normal 11 10" xfId="2354" xr:uid="{86DBFDCA-9E31-48ED-B90C-A159C1F0CC25}"/>
    <cellStyle name="Normal 11 11" xfId="2355" xr:uid="{FB867285-0028-4DBC-A82D-4C8F86D49313}"/>
    <cellStyle name="Normal 11 12" xfId="2356" xr:uid="{2801AE44-7DD2-435E-8D5A-93AE16292628}"/>
    <cellStyle name="Normal 11 13" xfId="2169" xr:uid="{2104DE31-1CE5-4A76-A0CA-8B8412BE4FC9}"/>
    <cellStyle name="Normal 11 2" xfId="44" xr:uid="{00000000-0005-0000-0000-000023000000}"/>
    <cellStyle name="Normal 11 2 10" xfId="2357" xr:uid="{813A8B52-F0A3-4054-9A1A-3ECC52B7E2C8}"/>
    <cellStyle name="Normal 11 2 2" xfId="2358" xr:uid="{9C074BC3-9C06-4FCF-AB32-85BEF16C69F4}"/>
    <cellStyle name="Normal 11 2 3" xfId="2359" xr:uid="{30E1B546-5534-438F-9C2D-80966E64204C}"/>
    <cellStyle name="Normal 11 2 4" xfId="2360" xr:uid="{868C38E7-500C-4203-8E99-1919B3F12EB4}"/>
    <cellStyle name="Normal 11 2 5" xfId="2361" xr:uid="{CD9DD25E-918B-4FF6-93E1-4BA79EB8F317}"/>
    <cellStyle name="Normal 11 2 6" xfId="2362" xr:uid="{21AB0454-D954-40BC-8A96-CC84A0260D4B}"/>
    <cellStyle name="Normal 11 2 7" xfId="2363" xr:uid="{9DBB1893-FC76-4524-97B7-20B5AEB8A7BC}"/>
    <cellStyle name="Normal 11 2 8" xfId="2364" xr:uid="{B0E13454-0FFD-47BE-87D0-056B7391135D}"/>
    <cellStyle name="Normal 11 2 9" xfId="3856" xr:uid="{7DAAB1B1-8679-41DD-BD05-B1CD14C6C6F3}"/>
    <cellStyle name="Normal 11 3" xfId="104" xr:uid="{00000000-0005-0000-0000-000076000000}"/>
    <cellStyle name="Normal 11 3 2" xfId="2366" xr:uid="{E6B56274-74F3-4F77-AC08-267B198ED47A}"/>
    <cellStyle name="Normal 11 3 3" xfId="2367" xr:uid="{1B620991-4BE4-4B4D-AC94-44E14A2A19B2}"/>
    <cellStyle name="Normal 11 3 4" xfId="2368" xr:uid="{69005127-02AB-4348-A454-A1A902EDF011}"/>
    <cellStyle name="Normal 11 3 5" xfId="2369" xr:uid="{A2EF6C8E-99AA-49B8-9F9B-9D99C4A62C60}"/>
    <cellStyle name="Normal 11 3 6" xfId="2370" xr:uid="{DEC2A756-1DB4-41F6-B780-63D56B78EC5B}"/>
    <cellStyle name="Normal 11 3 7" xfId="2371" xr:uid="{003C03DA-7BEE-425C-8BAA-227352418A3A}"/>
    <cellStyle name="Normal 11 3 8" xfId="2372" xr:uid="{E3D1EA23-9F27-4764-907F-38C851AB3F9C}"/>
    <cellStyle name="Normal 11 3 9" xfId="2365" xr:uid="{C7E6FCE6-40B0-44B0-BBD9-46687B62AA46}"/>
    <cellStyle name="Normal 11 4" xfId="174" xr:uid="{00000000-0005-0000-0000-00000E000000}"/>
    <cellStyle name="Normal 11 4 2" xfId="2374" xr:uid="{7F1FB6DA-1EC6-4598-9040-0F5B8293DD8D}"/>
    <cellStyle name="Normal 11 4 3" xfId="2375" xr:uid="{2F4804DC-EAEA-49D7-99A9-7769C212456D}"/>
    <cellStyle name="Normal 11 4 4" xfId="2376" xr:uid="{D2636E75-9BAF-4C88-857F-46C0FDC31508}"/>
    <cellStyle name="Normal 11 4 5" xfId="2377" xr:uid="{062E3158-3F05-401E-AE6B-A74CA89C5229}"/>
    <cellStyle name="Normal 11 4 6" xfId="2378" xr:uid="{EA229665-352A-4134-B57F-A5160FDF9D8E}"/>
    <cellStyle name="Normal 11 4 7" xfId="2379" xr:uid="{EDF2F108-5502-4C23-ABE5-108E8B35EC2E}"/>
    <cellStyle name="Normal 11 4 8" xfId="2380" xr:uid="{847305D5-22F4-4F92-B5BA-0071B60E8EDE}"/>
    <cellStyle name="Normal 11 4 9" xfId="2373" xr:uid="{FB011156-255E-4CEB-8796-A1F8D93B4842}"/>
    <cellStyle name="Normal 11 5" xfId="1280" xr:uid="{00000000-0005-0000-0000-000080010000}"/>
    <cellStyle name="Normal 11 5 2" xfId="2382" xr:uid="{C9C4B0C1-E004-4F98-B2A0-3AB1CC9366BA}"/>
    <cellStyle name="Normal 11 5 3" xfId="2383" xr:uid="{73405FFA-2407-444A-957A-275DF4C4DB36}"/>
    <cellStyle name="Normal 11 5 4" xfId="2384" xr:uid="{BACE2F86-0A6C-47A1-9A35-5C98C7A7ACFE}"/>
    <cellStyle name="Normal 11 5 5" xfId="2385" xr:uid="{01929B84-EAAF-4BFE-9836-5A5AC98C197E}"/>
    <cellStyle name="Normal 11 5 6" xfId="2386" xr:uid="{4398C530-3302-4D20-9122-D00D63D52B64}"/>
    <cellStyle name="Normal 11 5 7" xfId="2387" xr:uid="{7EC30865-7385-4171-967E-E50F8278ACAB}"/>
    <cellStyle name="Normal 11 5 8" xfId="2388" xr:uid="{A9ADA920-7E0D-445B-85C9-60481A559317}"/>
    <cellStyle name="Normal 11 5 9" xfId="2381" xr:uid="{7CED7F8E-1EE9-4A6C-A76E-204419782B32}"/>
    <cellStyle name="Normal 11 6" xfId="1407" xr:uid="{00000000-0005-0000-0000-000006000000}"/>
    <cellStyle name="Normal 11 6 2" xfId="2390" xr:uid="{4F6339DB-8540-43A4-9D11-19C0CF8F42D2}"/>
    <cellStyle name="Normal 11 6 3" xfId="2391" xr:uid="{25135DE1-4205-4FA2-B90D-D72E01993A34}"/>
    <cellStyle name="Normal 11 6 4" xfId="2392" xr:uid="{6D8972FE-EF39-4E33-9C72-C36B5F8CF64F}"/>
    <cellStyle name="Normal 11 6 5" xfId="2393" xr:uid="{89D8E7B2-6C58-4976-9FF2-AC817109751D}"/>
    <cellStyle name="Normal 11 6 6" xfId="2394" xr:uid="{D5D3B03F-EFCA-4198-BB83-F868754E9FE9}"/>
    <cellStyle name="Normal 11 6 7" xfId="2395" xr:uid="{B9D64846-D8A3-4A77-992A-B657A9D5BB47}"/>
    <cellStyle name="Normal 11 6 8" xfId="2396" xr:uid="{A6A9C337-9799-42C9-B89C-810AEF3EBBE1}"/>
    <cellStyle name="Normal 11 6 9" xfId="2389" xr:uid="{790DD8DE-5EB5-4127-8A4C-3BA8E06F3958}"/>
    <cellStyle name="Normal 11 7" xfId="2397" xr:uid="{5A1A5ACF-132F-4256-B4CC-1BCAB8ABBBDE}"/>
    <cellStyle name="Normal 11 7 2" xfId="2398" xr:uid="{4C2E1A7A-B8DA-450B-900D-7F87C9742637}"/>
    <cellStyle name="Normal 11 7 3" xfId="2399" xr:uid="{F1E20FC0-DC0D-4A32-BB5A-F22F59914F6E}"/>
    <cellStyle name="Normal 11 7 4" xfId="2400" xr:uid="{1F1BBB54-28C2-41C9-A721-42EC16F4F38D}"/>
    <cellStyle name="Normal 11 7 5" xfId="2401" xr:uid="{8302BDE8-7B9F-4626-8597-93E5E5B51E35}"/>
    <cellStyle name="Normal 11 7 6" xfId="2402" xr:uid="{DD01F29A-CE6F-4A83-AACB-2A4322381F9F}"/>
    <cellStyle name="Normal 11 7 7" xfId="2403" xr:uid="{EECBA16F-2DEF-4365-90D7-6DA23BE5E8C9}"/>
    <cellStyle name="Normal 11 7 8" xfId="2404" xr:uid="{DD24B879-8D20-4F2D-91D9-3B506F2C6525}"/>
    <cellStyle name="Normal 11 8" xfId="2405" xr:uid="{C4FB6AA0-C184-4350-A5B0-7588B4BEE985}"/>
    <cellStyle name="Normal 11 8 2" xfId="2406" xr:uid="{485B26A4-A88C-4E30-968D-EC28E70651E4}"/>
    <cellStyle name="Normal 11 8 3" xfId="2407" xr:uid="{BDE8664C-404C-48F6-B827-4BDF30C68E4D}"/>
    <cellStyle name="Normal 11 8 4" xfId="2408" xr:uid="{01EFEC85-1C2F-4F8E-9151-45D0B84896AE}"/>
    <cellStyle name="Normal 11 9" xfId="2409" xr:uid="{2F932B30-FD1B-40E3-A099-E0DD333638A8}"/>
    <cellStyle name="Normal 12" xfId="9" xr:uid="{00000000-0005-0000-0000-000024000000}"/>
    <cellStyle name="Normal 12 10" xfId="498" xr:uid="{00000000-0005-0000-0000-000041000000}"/>
    <cellStyle name="Normal 12 10 2" xfId="2410" xr:uid="{92916E00-7EF3-4A8B-87A2-A3873CD55385}"/>
    <cellStyle name="Normal 12 11" xfId="2411" xr:uid="{2D749718-A866-4095-BA07-D4C0C7965691}"/>
    <cellStyle name="Normal 12 2" xfId="45" xr:uid="{00000000-0005-0000-0000-000025000000}"/>
    <cellStyle name="Normal 12 2 10" xfId="494" xr:uid="{00000000-0005-0000-0000-000042000000}"/>
    <cellStyle name="Normal 12 2 2" xfId="2413" xr:uid="{A4E0EEF3-BA50-4446-9190-933E630F6320}"/>
    <cellStyle name="Normal 12 2 2 4" xfId="502" xr:uid="{00000000-0005-0000-0000-000043000000}"/>
    <cellStyle name="Normal 12 2 2 4 2" xfId="718" xr:uid="{30ABDA5C-C4AC-44ED-A5DA-E4BF406B5806}"/>
    <cellStyle name="Normal 12 2 2 4 3" xfId="726" xr:uid="{96495BC3-44E9-4410-8C20-A8DB1E329890}"/>
    <cellStyle name="Normal 12 2 3" xfId="2414" xr:uid="{B97C7794-9D71-454A-88BC-46610FC1CA01}"/>
    <cellStyle name="Normal 12 2 4" xfId="2415" xr:uid="{18568329-1B22-4164-87BC-637B20AC701A}"/>
    <cellStyle name="Normal 12 2 5" xfId="2416" xr:uid="{7F65C66B-AC2B-4DF7-BF46-7430DAA0C7E4}"/>
    <cellStyle name="Normal 12 2 6" xfId="2417" xr:uid="{F404FCC8-F494-48E0-8AE3-18026E11F324}"/>
    <cellStyle name="Normal 12 2 7" xfId="2418" xr:uid="{F32A6939-19D3-4FF6-9AD6-68CE9D26B0D9}"/>
    <cellStyle name="Normal 12 2 8" xfId="2419" xr:uid="{515D6F05-894F-483D-892D-F5512EC6E02F}"/>
    <cellStyle name="Normal 12 2 9" xfId="2412" xr:uid="{FC6D19D5-E371-43DB-AC64-F013820D641D}"/>
    <cellStyle name="Normal 12 3" xfId="1426" xr:uid="{00000000-0005-0000-0000-000007000000}"/>
    <cellStyle name="Normal 12 3 2" xfId="2421" xr:uid="{5E2DA989-0FBB-48A3-8300-245258885E17}"/>
    <cellStyle name="Normal 12 3 3" xfId="2422" xr:uid="{67477CA4-2BD2-4CC7-A673-4F6D9ADE4DAF}"/>
    <cellStyle name="Normal 12 3 4" xfId="2423" xr:uid="{D415FC5D-924A-4551-8E08-06D319563CBB}"/>
    <cellStyle name="Normal 12 3 5" xfId="2424" xr:uid="{9E86CB57-948C-4760-9B82-8811187861C7}"/>
    <cellStyle name="Normal 12 3 6" xfId="2425" xr:uid="{870460BA-8B75-423D-B001-25BF421B147F}"/>
    <cellStyle name="Normal 12 3 7" xfId="2426" xr:uid="{235890B4-C1B4-499E-B45C-D2B948C36880}"/>
    <cellStyle name="Normal 12 3 8" xfId="2427" xr:uid="{33C57E29-124B-4A96-92A1-E192663BB0FB}"/>
    <cellStyle name="Normal 12 3 9" xfId="2420" xr:uid="{439E4671-CCA7-498F-B79A-9DF8FE7734CC}"/>
    <cellStyle name="Normal 12 4" xfId="2428" xr:uid="{E16E037A-1903-43A7-8682-1C0BCEF1B631}"/>
    <cellStyle name="Normal 12 4 2" xfId="2429" xr:uid="{9C04B455-122F-4602-972A-1417C36A4C83}"/>
    <cellStyle name="Normal 12 4 3" xfId="2430" xr:uid="{0F421E35-C0D0-4E32-967D-6455EBC766C3}"/>
    <cellStyle name="Normal 12 4 4" xfId="2431" xr:uid="{EB096DAB-A82A-47A6-9E29-E90A6CE08FF1}"/>
    <cellStyle name="Normal 12 4 5" xfId="2432" xr:uid="{D09C8722-792F-41C3-88A2-3A45D969FB9F}"/>
    <cellStyle name="Normal 12 4 6" xfId="2433" xr:uid="{2574A52A-14F9-40BD-90A3-945BCD29E955}"/>
    <cellStyle name="Normal 12 4 7" xfId="2434" xr:uid="{7F6B8BB0-2F4E-4511-8EFA-A003773749D3}"/>
    <cellStyle name="Normal 12 4 8" xfId="2435" xr:uid="{66051946-C91D-4225-A9DA-5A5AB9B21718}"/>
    <cellStyle name="Normal 12 5" xfId="2436" xr:uid="{4315B258-28E3-4968-B303-D44DDD5BD8EA}"/>
    <cellStyle name="Normal 12 5 2" xfId="2437" xr:uid="{1F904DF4-9FCE-4F47-AC54-164A1EF0FF27}"/>
    <cellStyle name="Normal 12 5 3" xfId="2438" xr:uid="{F286934C-EAF9-4026-B1F1-F949ED568D56}"/>
    <cellStyle name="Normal 12 5 4" xfId="2439" xr:uid="{C20BD703-8954-41C9-99B0-6DD11966C809}"/>
    <cellStyle name="Normal 12 5 5" xfId="2440" xr:uid="{8262A78B-0437-4D54-AA95-E49F103C324C}"/>
    <cellStyle name="Normal 12 5 6" xfId="2441" xr:uid="{DA6F4C7D-4011-4C8A-A821-A09A7E1EF9CE}"/>
    <cellStyle name="Normal 12 5 7" xfId="2442" xr:uid="{72F3B1A2-5963-4C37-9547-06D357061897}"/>
    <cellStyle name="Normal 12 5 8" xfId="2443" xr:uid="{E10C49C1-5A6D-4B2C-86E3-D87B4EA6E174}"/>
    <cellStyle name="Normal 12 6" xfId="2444" xr:uid="{576E7749-A98B-4B8C-A641-5C05F8B8B633}"/>
    <cellStyle name="Normal 12 6 2" xfId="2445" xr:uid="{B2A812AC-F8AC-4551-B7F6-B08FAF52C0EF}"/>
    <cellStyle name="Normal 12 6 3" xfId="2446" xr:uid="{C7C83546-1176-4B6B-A41B-A515D48FA4B9}"/>
    <cellStyle name="Normal 12 6 4" xfId="2447" xr:uid="{BFB36595-ED85-4CFE-879C-34528AFEB3C3}"/>
    <cellStyle name="Normal 12 6 5" xfId="2448" xr:uid="{E4C476BB-0E9D-45F5-86F1-8B096734550F}"/>
    <cellStyle name="Normal 12 6 6" xfId="2449" xr:uid="{DC754E7A-6DE5-4F1C-8E7B-0D5CFAE0ECC8}"/>
    <cellStyle name="Normal 12 6 7" xfId="2450" xr:uid="{791F941F-1FC2-47BB-9BC9-5C370099CABE}"/>
    <cellStyle name="Normal 12 6 8" xfId="2451" xr:uid="{AD3A6E41-EE67-4DC9-8597-35141B66340A}"/>
    <cellStyle name="Normal 12 7" xfId="2452" xr:uid="{3AE548E1-7E67-49E3-80EF-5E661754439E}"/>
    <cellStyle name="Normal 12 7 2" xfId="2453" xr:uid="{79E2D78B-B7C6-478E-B2BF-6193E1FD86C6}"/>
    <cellStyle name="Normal 12 7 3" xfId="2454" xr:uid="{168EC363-2B61-44EB-90C2-42B472B13144}"/>
    <cellStyle name="Normal 12 7 4" xfId="2455" xr:uid="{B1661C77-51FE-4A19-BAFC-392956E694BC}"/>
    <cellStyle name="Normal 12 7 5" xfId="2456" xr:uid="{08809228-1EE1-4D30-9774-DCA118832953}"/>
    <cellStyle name="Normal 12 7 6" xfId="2457" xr:uid="{C202B94B-039E-4A40-B012-416F007A4176}"/>
    <cellStyle name="Normal 12 7 7" xfId="2458" xr:uid="{39053EC3-FB7A-42AF-B520-A84ECE2C78BE}"/>
    <cellStyle name="Normal 12 7 8" xfId="2459" xr:uid="{C8E23360-1ADA-4196-ADD7-36EA93EE4741}"/>
    <cellStyle name="Normal 12 8" xfId="2460" xr:uid="{E037E06C-C0C2-4EE6-9C1D-5A55D6B55E60}"/>
    <cellStyle name="Normal 12 9" xfId="2461" xr:uid="{420F99EC-948E-41FA-9BA3-E78B66206D7E}"/>
    <cellStyle name="Normal 125" xfId="496" xr:uid="{00000000-0005-0000-0000-000044000000}"/>
    <cellStyle name="Normal 126" xfId="564" xr:uid="{00000000-0005-0000-0000-000045000000}"/>
    <cellStyle name="Normal 13" xfId="10" xr:uid="{00000000-0005-0000-0000-000026000000}"/>
    <cellStyle name="Normal 13 10" xfId="2462" xr:uid="{55BC00A6-513E-4794-9354-FB0437873970}"/>
    <cellStyle name="Normal 13 11" xfId="2463" xr:uid="{55E9BACB-CDFB-4953-A316-10F89E60704F}"/>
    <cellStyle name="Normal 13 2" xfId="46" xr:uid="{00000000-0005-0000-0000-000027000000}"/>
    <cellStyle name="Normal 13 2 2" xfId="2465" xr:uid="{7381424B-4BD5-4B80-9D66-CBA170413F04}"/>
    <cellStyle name="Normal 13 2 3" xfId="2466" xr:uid="{509E19CC-EBD4-4F6E-889A-9FF27F5099DE}"/>
    <cellStyle name="Normal 13 2 4" xfId="2467" xr:uid="{ADEC06DC-5753-4719-A812-7387119DDAB3}"/>
    <cellStyle name="Normal 13 2 5" xfId="2468" xr:uid="{3150FC39-A67A-46CE-B910-9504D77F45D0}"/>
    <cellStyle name="Normal 13 2 6" xfId="2469" xr:uid="{88D3A935-151B-44CC-9E2A-24B5B031839C}"/>
    <cellStyle name="Normal 13 2 7" xfId="2470" xr:uid="{D2D1A29B-FA4F-4FA8-AA85-72250C8EB273}"/>
    <cellStyle name="Normal 13 2 8" xfId="2471" xr:uid="{699008E0-3EF5-4BED-84CF-C67D11F8AE2F}"/>
    <cellStyle name="Normal 13 2 9" xfId="2464" xr:uid="{AC912E7D-007E-4B51-884D-1CB78581EE46}"/>
    <cellStyle name="Normal 13 3" xfId="1243" xr:uid="{00000000-0005-0000-0000-000082010000}"/>
    <cellStyle name="Normal 13 3 2" xfId="2473" xr:uid="{241F204B-B3BB-4E60-8CB8-26278F28D48C}"/>
    <cellStyle name="Normal 13 3 3" xfId="2474" xr:uid="{0E1E545E-B90A-4BB5-B607-4D7197196220}"/>
    <cellStyle name="Normal 13 3 4" xfId="2475" xr:uid="{EF9ACA4D-680A-4B8E-B602-60FBD7C09EEF}"/>
    <cellStyle name="Normal 13 3 5" xfId="2476" xr:uid="{DB26ADD3-05C6-4F0A-BA77-5B11803C3D4C}"/>
    <cellStyle name="Normal 13 3 6" xfId="2477" xr:uid="{25F04305-0752-468E-9A3D-08ED4E95F369}"/>
    <cellStyle name="Normal 13 3 7" xfId="2478" xr:uid="{C39F2C8B-B152-4C4D-8D96-E69902546AEF}"/>
    <cellStyle name="Normal 13 3 8" xfId="2479" xr:uid="{86DF5FFA-4000-4097-8F34-E16FC591989B}"/>
    <cellStyle name="Normal 13 3 9" xfId="2472" xr:uid="{814106F7-63E5-49F4-A94D-1106EEBA59DE}"/>
    <cellStyle name="Normal 13 4" xfId="1420" xr:uid="{00000000-0005-0000-0000-000008000000}"/>
    <cellStyle name="Normal 13 4 2" xfId="2481" xr:uid="{EB9CA5A1-23F8-491B-9FA8-B32D96C667E5}"/>
    <cellStyle name="Normal 13 4 3" xfId="2482" xr:uid="{EF0EBF34-52D1-45EF-B675-659E3D861F55}"/>
    <cellStyle name="Normal 13 4 4" xfId="2483" xr:uid="{5FB8E259-A8C9-43F9-99F9-561F51E6B806}"/>
    <cellStyle name="Normal 13 4 5" xfId="2484" xr:uid="{F3603CDE-61B4-4DCB-9CA9-39C2504EC722}"/>
    <cellStyle name="Normal 13 4 6" xfId="2485" xr:uid="{CA2E9DA6-BC1D-4DBB-934A-4BFCA4676283}"/>
    <cellStyle name="Normal 13 4 7" xfId="2486" xr:uid="{31FDE64B-8C9B-4FFD-BF00-197C6D9C3650}"/>
    <cellStyle name="Normal 13 4 8" xfId="2487" xr:uid="{837A189E-2B84-4F8D-A236-99D58BFC50A3}"/>
    <cellStyle name="Normal 13 4 9" xfId="2480" xr:uid="{7FFFCDAC-EA7C-43D6-AD82-4706FB8E1242}"/>
    <cellStyle name="Normal 13 5" xfId="2488" xr:uid="{FCD1D829-875C-4B84-900B-E1DD5A7841B2}"/>
    <cellStyle name="Normal 13 5 2" xfId="2489" xr:uid="{F37AEEFE-1614-456D-8F57-D456BC460B77}"/>
    <cellStyle name="Normal 13 5 3" xfId="2490" xr:uid="{628BAC99-AF16-4E5A-B355-5133E0559D7D}"/>
    <cellStyle name="Normal 13 5 4" xfId="2491" xr:uid="{77E5B2FB-9188-4D42-9BC3-2B9634512B44}"/>
    <cellStyle name="Normal 13 5 5" xfId="2492" xr:uid="{30A7F462-761D-4F61-BDB4-5A54193B5B02}"/>
    <cellStyle name="Normal 13 5 6" xfId="2493" xr:uid="{C02D7FFC-F511-4C0E-BF40-E54A9B9B046A}"/>
    <cellStyle name="Normal 13 5 7" xfId="2494" xr:uid="{DD171BBD-B9ED-4F10-8CE9-6D3639AC7041}"/>
    <cellStyle name="Normal 13 5 8" xfId="2495" xr:uid="{A111AF15-C216-47E8-8016-6D5F636BB420}"/>
    <cellStyle name="Normal 13 6" xfId="2496" xr:uid="{432DE4CD-7A5D-43FC-BF1A-7DD7420ADAEF}"/>
    <cellStyle name="Normal 13 6 2" xfId="2497" xr:uid="{B4B2C550-86B6-4C35-84E4-8D685140229B}"/>
    <cellStyle name="Normal 13 6 3" xfId="2498" xr:uid="{E732709A-6FCB-442B-B0B5-873ACBDA3838}"/>
    <cellStyle name="Normal 13 6 4" xfId="2499" xr:uid="{59AD01E3-4FEB-4283-9A8D-1CABDA6DE5B7}"/>
    <cellStyle name="Normal 13 6 5" xfId="2500" xr:uid="{39EAEAA2-CEFE-47D6-8940-6376A4AD4647}"/>
    <cellStyle name="Normal 13 6 6" xfId="2501" xr:uid="{8A108908-0E90-47EB-950A-87D3B2D48F46}"/>
    <cellStyle name="Normal 13 6 7" xfId="2502" xr:uid="{4C6516C0-5330-401D-A531-1EE8550AEDBB}"/>
    <cellStyle name="Normal 13 6 8" xfId="2503" xr:uid="{354614DF-EBA5-4D80-962A-00E8FB658A33}"/>
    <cellStyle name="Normal 13 7" xfId="2504" xr:uid="{1FF6DF68-3409-4905-B217-2F9883F4B2D4}"/>
    <cellStyle name="Normal 13 7 2" xfId="2505" xr:uid="{9FAE0237-6C9F-41E2-8ACD-0E44471AFAB6}"/>
    <cellStyle name="Normal 13 7 3" xfId="2506" xr:uid="{BB5C8F00-0172-40E8-A4B4-8980FC690FEA}"/>
    <cellStyle name="Normal 13 7 4" xfId="2507" xr:uid="{8CB8427A-0597-4742-AA17-EA38EA5F6BD1}"/>
    <cellStyle name="Normal 13 7 5" xfId="2508" xr:uid="{C765AA90-F7D1-43BA-89C7-37AD79CB50CF}"/>
    <cellStyle name="Normal 13 7 6" xfId="2509" xr:uid="{1B07BF73-2C79-4AB3-9758-9261DDD441B9}"/>
    <cellStyle name="Normal 13 7 7" xfId="2510" xr:uid="{1DC2682C-E1CD-4CF1-9553-70CCC01D8940}"/>
    <cellStyle name="Normal 13 7 8" xfId="2511" xr:uid="{709741AC-5CFC-4096-9E3E-E6F3B5D101C2}"/>
    <cellStyle name="Normal 13 8" xfId="2512" xr:uid="{6D27A818-E3CF-4DCC-8838-46572A94F4FC}"/>
    <cellStyle name="Normal 13 9" xfId="2513" xr:uid="{236CD88C-A6F6-4438-BB01-3D6260D19130}"/>
    <cellStyle name="Normal 14" xfId="11" xr:uid="{00000000-0005-0000-0000-000028000000}"/>
    <cellStyle name="Normal 14 10" xfId="2514" xr:uid="{B9C551AE-5266-46D7-8283-2871B02621B9}"/>
    <cellStyle name="Normal 14 11" xfId="2515" xr:uid="{E670D5BF-A29D-48B0-A3C5-16F9D2B3FB53}"/>
    <cellStyle name="Normal 14 12" xfId="3686" xr:uid="{A67E5AF9-104F-4E1F-8101-4A6D9D55F81D}"/>
    <cellStyle name="Normal 14 2" xfId="47" xr:uid="{00000000-0005-0000-0000-000029000000}"/>
    <cellStyle name="Normal 14 2 2" xfId="2517" xr:uid="{9BCB30BD-D184-4590-8D8F-49F1D9DC61B9}"/>
    <cellStyle name="Normal 14 2 3" xfId="2518" xr:uid="{606AAED3-8491-4D18-8F4D-143E9A4F4BD6}"/>
    <cellStyle name="Normal 14 2 4" xfId="2519" xr:uid="{38E67064-3E08-4481-B28C-A327BE134CDA}"/>
    <cellStyle name="Normal 14 2 5" xfId="2520" xr:uid="{9A191939-A5DD-40F7-A3C2-7B6B84F479A7}"/>
    <cellStyle name="Normal 14 2 6" xfId="2521" xr:uid="{1B7C07F8-7C79-4CF9-AA37-8BB0519559E4}"/>
    <cellStyle name="Normal 14 2 7" xfId="2522" xr:uid="{0DF4E14A-F0AD-4142-8495-7DF4E5ED747D}"/>
    <cellStyle name="Normal 14 2 8" xfId="2523" xr:uid="{4C6F5672-C93E-45C1-948C-44C889DAC2FB}"/>
    <cellStyle name="Normal 14 2 9" xfId="2516" xr:uid="{F2734C3E-627B-43E7-BBB4-1742D89338D8}"/>
    <cellStyle name="Normal 14 3" xfId="579" xr:uid="{00000000-0005-0000-0000-000046000000}"/>
    <cellStyle name="Normal 14 3 2" xfId="2525" xr:uid="{4D725E7F-DC2E-449C-8ECB-051ADE1C9377}"/>
    <cellStyle name="Normal 14 3 3" xfId="2526" xr:uid="{B5D2E9F4-7A63-4628-8CC2-EAFDECA98F7F}"/>
    <cellStyle name="Normal 14 3 4" xfId="2527" xr:uid="{F4656782-3643-499F-8A43-E40CEBC95F0C}"/>
    <cellStyle name="Normal 14 3 5" xfId="2528" xr:uid="{543B132B-E33A-4868-83CF-539B9D4A841B}"/>
    <cellStyle name="Normal 14 3 6" xfId="2529" xr:uid="{1D64D5EB-12FC-44F5-8289-670E521BC009}"/>
    <cellStyle name="Normal 14 3 7" xfId="2530" xr:uid="{C64CD133-B798-4733-9572-0162DD637371}"/>
    <cellStyle name="Normal 14 3 8" xfId="2531" xr:uid="{E90BF5BC-37BB-468E-9C9A-571742575849}"/>
    <cellStyle name="Normal 14 3 9" xfId="2524" xr:uid="{C7A7CAEF-5D9C-4A54-BFD2-47C74A525F67}"/>
    <cellStyle name="Normal 14 4" xfId="1394" xr:uid="{00000000-0005-0000-0000-000009000000}"/>
    <cellStyle name="Normal 14 4 2" xfId="2533" xr:uid="{A1D67A0A-596A-497A-87B7-C8396BDCB373}"/>
    <cellStyle name="Normal 14 4 3" xfId="2534" xr:uid="{B9689DF1-2F0C-4168-941B-A69642D2B08A}"/>
    <cellStyle name="Normal 14 4 4" xfId="2535" xr:uid="{930EC97E-D89A-42E4-BEF9-2AEBFD72C664}"/>
    <cellStyle name="Normal 14 4 5" xfId="2536" xr:uid="{2C412204-AEA3-40BB-8C2A-44454AC5C3FF}"/>
    <cellStyle name="Normal 14 4 6" xfId="2537" xr:uid="{C2760272-E1E5-4178-BAC4-0C55B027BB12}"/>
    <cellStyle name="Normal 14 4 7" xfId="2538" xr:uid="{D22C502F-DE1C-439E-B148-F65F40564328}"/>
    <cellStyle name="Normal 14 4 8" xfId="2539" xr:uid="{AF7F1BBE-B374-4BA7-A9FA-2883B4CF6C88}"/>
    <cellStyle name="Normal 14 4 9" xfId="2532" xr:uid="{AB1D0DEE-07AE-4074-AFB3-0B622D26C458}"/>
    <cellStyle name="Normal 14 5" xfId="2540" xr:uid="{7F6BE819-47C8-41F0-AD04-D3A9AA7E7A34}"/>
    <cellStyle name="Normal 14 5 2" xfId="2541" xr:uid="{3A35DEE6-46EE-4CFD-9721-AC04B61D6D97}"/>
    <cellStyle name="Normal 14 5 3" xfId="2542" xr:uid="{8B7E5B28-26A4-46ED-B0C9-2C33CE7B7661}"/>
    <cellStyle name="Normal 14 5 4" xfId="2543" xr:uid="{4115F99C-F8B5-4F6F-8A50-CAD86C745D48}"/>
    <cellStyle name="Normal 14 5 5" xfId="2544" xr:uid="{D314E930-A82B-45EA-91C2-D0ECB7B731C9}"/>
    <cellStyle name="Normal 14 5 6" xfId="2545" xr:uid="{146118EC-C729-458E-BE69-DBF81B28EC01}"/>
    <cellStyle name="Normal 14 5 7" xfId="2546" xr:uid="{16BCF7FB-8A86-401F-86B8-37C45542D5F7}"/>
    <cellStyle name="Normal 14 5 8" xfId="2547" xr:uid="{D8566871-E227-4406-85AD-E5826B2039C8}"/>
    <cellStyle name="Normal 14 6" xfId="2548" xr:uid="{5FFAEC05-C438-495B-91E8-FC66C4A1AEAB}"/>
    <cellStyle name="Normal 14 6 2" xfId="2549" xr:uid="{10DF4F80-0220-4FB6-A377-1A50C8261390}"/>
    <cellStyle name="Normal 14 6 3" xfId="2550" xr:uid="{7497FF26-BA23-4638-8E5E-686CD618D7A3}"/>
    <cellStyle name="Normal 14 6 4" xfId="2551" xr:uid="{DB52D44D-3DDE-4404-B2E9-0FE31BB4056F}"/>
    <cellStyle name="Normal 14 6 5" xfId="2552" xr:uid="{A7178167-6362-491A-9E08-64E1C17942BB}"/>
    <cellStyle name="Normal 14 6 6" xfId="2553" xr:uid="{5BC5A92B-6F53-49AD-A45E-D5634503CE24}"/>
    <cellStyle name="Normal 14 6 7" xfId="2554" xr:uid="{B27EF983-AFAA-46FC-A4D4-61D7C32EF0A8}"/>
    <cellStyle name="Normal 14 6 8" xfId="2555" xr:uid="{AB58EA86-D6EC-435E-A5C8-359D16B04B40}"/>
    <cellStyle name="Normal 14 7" xfId="2556" xr:uid="{EB60FB12-A700-4D43-9A31-042045BE048B}"/>
    <cellStyle name="Normal 14 7 2" xfId="2557" xr:uid="{87AA83EA-77D2-47F4-8E4A-1AB01149B3F5}"/>
    <cellStyle name="Normal 14 7 3" xfId="2558" xr:uid="{096F87E1-1A87-4BEA-8DE0-86679A1FEE78}"/>
    <cellStyle name="Normal 14 7 4" xfId="2559" xr:uid="{39A365BB-4AB6-4289-B3A5-05DBFE0D5606}"/>
    <cellStyle name="Normal 14 7 5" xfId="2560" xr:uid="{ECB45FCD-4F5C-4397-8503-71BA9B811B86}"/>
    <cellStyle name="Normal 14 7 6" xfId="2561" xr:uid="{DDF3BB33-EE27-412D-A37F-52988A58433F}"/>
    <cellStyle name="Normal 14 7 7" xfId="2562" xr:uid="{E5708B54-86CA-4E11-9C0A-403D362F970F}"/>
    <cellStyle name="Normal 14 7 8" xfId="2563" xr:uid="{7EB496A9-1777-45A4-8056-2EAC3318CCA1}"/>
    <cellStyle name="Normal 14 8" xfId="2564" xr:uid="{EF9916DF-DB6F-4201-93E3-BF4094786D17}"/>
    <cellStyle name="Normal 14 9" xfId="2565" xr:uid="{06D7B135-E776-4BAE-9500-7241920ABD4D}"/>
    <cellStyle name="Normal 15" xfId="12" xr:uid="{00000000-0005-0000-0000-00002A000000}"/>
    <cellStyle name="Normal 15 2" xfId="48" xr:uid="{00000000-0005-0000-0000-00002B000000}"/>
    <cellStyle name="Normal 15 3" xfId="1368" xr:uid="{00000000-0005-0000-0000-000084010000}"/>
    <cellStyle name="Normal 15 4" xfId="977" xr:uid="{00000000-0005-0000-0000-00000A000000}"/>
    <cellStyle name="Normal 16" xfId="49" xr:uid="{00000000-0005-0000-0000-00002C000000}"/>
    <cellStyle name="Normal 16 10" xfId="2567" xr:uid="{41C56061-5368-4299-80CC-AB1AAA6867FC}"/>
    <cellStyle name="Normal 16 11" xfId="2566" xr:uid="{6698C4EC-2FE8-4FCB-A12E-EB1A3BFA571A}"/>
    <cellStyle name="Normal 16 2" xfId="1441" xr:uid="{00000000-0005-0000-0000-00000C000000}"/>
    <cellStyle name="Normal 16 2 2" xfId="2569" xr:uid="{A828435A-F1FF-40FB-8C43-6F2C9F5B2720}"/>
    <cellStyle name="Normal 16 2 3" xfId="2570" xr:uid="{E9F71307-4A37-4005-AA5E-E4B8E259F983}"/>
    <cellStyle name="Normal 16 2 4" xfId="2571" xr:uid="{49C54084-74EA-4852-9C3E-9ADB2E85F136}"/>
    <cellStyle name="Normal 16 2 5" xfId="2572" xr:uid="{73C05019-4116-472B-AD4E-9F790A9D6F76}"/>
    <cellStyle name="Normal 16 2 6" xfId="2573" xr:uid="{741A8622-DE3C-44F6-AA8D-15BF8408FE0F}"/>
    <cellStyle name="Normal 16 2 7" xfId="2574" xr:uid="{861D1D18-C019-47CF-B8B4-040FF9D9C94F}"/>
    <cellStyle name="Normal 16 2 8" xfId="2575" xr:uid="{C5E9CB43-C8F0-4A1C-A34E-0C7EED55293E}"/>
    <cellStyle name="Normal 16 2 9" xfId="2568" xr:uid="{23271872-2784-423F-A681-33E6684ECE2C}"/>
    <cellStyle name="Normal 16 3" xfId="1398" xr:uid="{00000000-0005-0000-0000-00000B000000}"/>
    <cellStyle name="Normal 16 3 2" xfId="2577" xr:uid="{88A77386-5CE0-4ABA-B760-ED2AC42DFC49}"/>
    <cellStyle name="Normal 16 3 3" xfId="2578" xr:uid="{2071AB0C-A615-4E94-AEEE-59471DA2F856}"/>
    <cellStyle name="Normal 16 3 4" xfId="2579" xr:uid="{B9430C3B-6CA8-4E64-977A-20CABFDB2945}"/>
    <cellStyle name="Normal 16 3 5" xfId="2576" xr:uid="{0F1DB4E6-7C1A-457B-9192-2BF62EB46D63}"/>
    <cellStyle name="Normal 16 4" xfId="1473" xr:uid="{00000000-0005-0000-0000-000009000000}"/>
    <cellStyle name="Normal 16 4 2" xfId="2580" xr:uid="{89D28CBC-C12E-4817-9535-85C8496B6A7F}"/>
    <cellStyle name="Normal 16 5" xfId="2581" xr:uid="{FA109492-6651-4B25-B6FC-50D263420B06}"/>
    <cellStyle name="Normal 16 6" xfId="2582" xr:uid="{5128BCE0-9EDA-4B85-AB8C-D4F7F896BD13}"/>
    <cellStyle name="Normal 16 7" xfId="2583" xr:uid="{B45DD8ED-3908-4E9D-9120-3874A21B2FFF}"/>
    <cellStyle name="Normal 16 8" xfId="2584" xr:uid="{C832527A-714A-4CEE-B654-6B4C1FF6E27F}"/>
    <cellStyle name="Normal 16 9" xfId="2585" xr:uid="{16F14312-74F0-4575-A027-A559AEDB72F9}"/>
    <cellStyle name="Normal 17" xfId="13" xr:uid="{00000000-0005-0000-0000-00002D000000}"/>
    <cellStyle name="Normal 17 10" xfId="2587" xr:uid="{7A22379E-8173-4795-B92F-2775C7EC265D}"/>
    <cellStyle name="Normal 17 11" xfId="2586" xr:uid="{4536ED0F-7580-4775-8AE4-B7E2BCDEDA03}"/>
    <cellStyle name="Normal 17 2" xfId="50" xr:uid="{00000000-0005-0000-0000-00002E000000}"/>
    <cellStyle name="Normal 17 2 10" xfId="2588" xr:uid="{9D5FBBC4-225A-423E-84E3-3BD0D5C0E825}"/>
    <cellStyle name="Normal 17 2 2" xfId="2589" xr:uid="{61B6B9B4-163C-4B20-B406-31640C0D3671}"/>
    <cellStyle name="Normal 17 2 3" xfId="2590" xr:uid="{D9742965-FAF2-4FBF-91DD-DF5BF93B2BFA}"/>
    <cellStyle name="Normal 17 2 4" xfId="2591" xr:uid="{185B0891-8CB1-40A5-BB46-2285DAE34931}"/>
    <cellStyle name="Normal 17 2 5" xfId="2592" xr:uid="{13F40CE9-BF52-478C-AF8D-23431E7EDB36}"/>
    <cellStyle name="Normal 17 2 6" xfId="2593" xr:uid="{4F8EDE5D-71F3-40DF-8F5F-BBEB3E6B21E9}"/>
    <cellStyle name="Normal 17 2 7" xfId="2594" xr:uid="{B9A968F0-6171-4508-A5B6-DF6B0E2425C3}"/>
    <cellStyle name="Normal 17 2 8" xfId="2595" xr:uid="{694F368E-1A9B-454A-9709-A123ACB15DFF}"/>
    <cellStyle name="Normal 17 2 9" xfId="3894" xr:uid="{BB1AEE4C-F666-4EEC-B210-8FBCAAB10717}"/>
    <cellStyle name="Normal 17 3" xfId="1265" xr:uid="{00000000-0005-0000-0000-00000D000000}"/>
    <cellStyle name="Normal 17 3 2" xfId="2597" xr:uid="{C6720963-4238-4E15-BBEE-5E3DCEC68DE1}"/>
    <cellStyle name="Normal 17 3 3" xfId="2598" xr:uid="{59116B2B-1EB6-4775-8926-84B9D6459DAD}"/>
    <cellStyle name="Normal 17 3 4" xfId="2599" xr:uid="{C8724EC0-77C3-49F2-B86B-860F2D97AD94}"/>
    <cellStyle name="Normal 17 3 5" xfId="2596" xr:uid="{1F69B29E-202B-4BF7-AC73-39C4CE955BBF}"/>
    <cellStyle name="Normal 17 4" xfId="1474" xr:uid="{00000000-0005-0000-0000-00000A000000}"/>
    <cellStyle name="Normal 17 4 2" xfId="2600" xr:uid="{7BCCC3D3-0812-4A54-9F52-4E92F31019D8}"/>
    <cellStyle name="Normal 17 5" xfId="2601" xr:uid="{4B2E1F4E-BD53-44DD-A07F-3BB0E6FBABCF}"/>
    <cellStyle name="Normal 17 6" xfId="2602" xr:uid="{E266A7C7-231C-4031-8796-8144FE0B3BF0}"/>
    <cellStyle name="Normal 17 7" xfId="2603" xr:uid="{6DB7E345-C784-408F-B187-F203B71F4DA9}"/>
    <cellStyle name="Normal 17 8" xfId="2604" xr:uid="{6520CD90-5095-4043-8375-E428C4890852}"/>
    <cellStyle name="Normal 17 9" xfId="2605" xr:uid="{538AAA4A-FC44-403E-8793-FEAE57D6DABB}"/>
    <cellStyle name="Normal 18" xfId="51" xr:uid="{00000000-0005-0000-0000-00002F000000}"/>
    <cellStyle name="Normal 18 2" xfId="684" xr:uid="{00000000-0005-0000-0000-000045000000}"/>
    <cellStyle name="Normal 18 3" xfId="759" xr:uid="{9619B1F5-C0C7-41C8-AFB9-532D5B3E513A}"/>
    <cellStyle name="Normal 18 4" xfId="665" xr:uid="{00000000-0005-0000-0000-000044000000}"/>
    <cellStyle name="Normal 18 5" xfId="1451" xr:uid="{00000000-0005-0000-0000-00000E000000}"/>
    <cellStyle name="Normal 19" xfId="21" xr:uid="{00000000-0005-0000-0000-000030000000}"/>
    <cellStyle name="Normal 19 2" xfId="1414" xr:uid="{00000000-0005-0000-0000-00000F000000}"/>
    <cellStyle name="Normal 19 3" xfId="3835" xr:uid="{B4AF5AFC-5285-48A7-9DF9-6C8044814DB2}"/>
    <cellStyle name="Normal 199 2 2" xfId="569" xr:uid="{00000000-0005-0000-0000-000047000000}"/>
    <cellStyle name="Normal 2" xfId="2" xr:uid="{00000000-0005-0000-0000-000031000000}"/>
    <cellStyle name="Normal 2 10" xfId="176" xr:uid="{00000000-0005-0000-0000-000010000000}"/>
    <cellStyle name="Normal 2 10 2" xfId="599" xr:uid="{00000000-0005-0000-0000-000049000000}"/>
    <cellStyle name="Normal 2 10 2 2 2" xfId="573" xr:uid="{00000000-0005-0000-0000-00004A000000}"/>
    <cellStyle name="Normal 2 10 3" xfId="2606" xr:uid="{1654F89D-78A5-4648-AD22-E3C47D15FF14}"/>
    <cellStyle name="Normal 2 11" xfId="2607" xr:uid="{8C6C0B78-4973-4E7B-920B-BC3372ECFD25}"/>
    <cellStyle name="Normal 2 12" xfId="2608" xr:uid="{1C2796D5-FE45-49C8-A589-4A82630F4925}"/>
    <cellStyle name="Normal 2 13" xfId="2609" xr:uid="{11F00F20-A1DD-4919-BC59-F78BCB05E77C}"/>
    <cellStyle name="Normal 2 14" xfId="2610" xr:uid="{2F57CB20-7A82-4B2C-AE99-78344CD3DB5F}"/>
    <cellStyle name="Normal 2 14 2" xfId="1131" xr:uid="{00000000-0005-0000-0000-000086010000}"/>
    <cellStyle name="Normal 2 15" xfId="2611" xr:uid="{E0CA7DCB-E11E-4BE6-96C6-D8BDB1FF42F5}"/>
    <cellStyle name="Normal 2 15 2" xfId="2612" xr:uid="{37DA6960-5C01-4C4E-8612-8881BBA1BD16}"/>
    <cellStyle name="Normal 2 16" xfId="2613" xr:uid="{DD6AD8B8-9F07-47B7-B29D-1B309CAB5F53}"/>
    <cellStyle name="Normal 2 2" xfId="4" xr:uid="{00000000-0005-0000-0000-000032000000}"/>
    <cellStyle name="Normal 2 2 10" xfId="2614" xr:uid="{43328934-5DE3-4EC6-B0C8-285B2BB853D7}"/>
    <cellStyle name="Normal 2 2 2" xfId="17" xr:uid="{00000000-0005-0000-0000-000033000000}"/>
    <cellStyle name="Normal 2 2 2 2" xfId="52" xr:uid="{00000000-0005-0000-0000-000034000000}"/>
    <cellStyle name="Normal 2 2 2 3" xfId="495" xr:uid="{00000000-0005-0000-0000-00004B000000}"/>
    <cellStyle name="Normal 2 2 2 4" xfId="2615" xr:uid="{FDB52E50-F376-4B7C-946E-1886A3D5A9CC}"/>
    <cellStyle name="Normal 2 2 3" xfId="66" xr:uid="{00000000-0005-0000-0000-000035000000}"/>
    <cellStyle name="Normal 2 2 3 2" xfId="690" xr:uid="{00000000-0005-0000-0000-000049000000}"/>
    <cellStyle name="Normal 2 2 3 3" xfId="2616" xr:uid="{3AE45D96-6ED5-492C-8E41-B1C04D8307F2}"/>
    <cellStyle name="Normal 2 2 4" xfId="773" xr:uid="{6ADD49C5-2656-434D-8712-35D07141ACFE}"/>
    <cellStyle name="Normal 2 2 4 2" xfId="2617" xr:uid="{B45D46AB-B7F2-4855-96A5-884D4B80AE59}"/>
    <cellStyle name="Normal 2 2 5" xfId="1401" xr:uid="{00000000-0005-0000-0000-000011000000}"/>
    <cellStyle name="Normal 2 2 5 2" xfId="2618" xr:uid="{973990A1-4AC6-4CAA-8075-7E1BE0AA7008}"/>
    <cellStyle name="Normal 2 2 59" xfId="600" xr:uid="{00000000-0005-0000-0000-00004C000000}"/>
    <cellStyle name="Normal 2 2 6" xfId="2619" xr:uid="{FB742365-C78F-4BC7-AABA-A1320CE7EC71}"/>
    <cellStyle name="Normal 2 2 7" xfId="2620" xr:uid="{D8089449-2599-4C3D-A908-E97BA497E695}"/>
    <cellStyle name="Normal 2 2 8" xfId="2621" xr:uid="{23128A58-E4E7-43F1-A8CF-CCE5860B5746}"/>
    <cellStyle name="Normal 2 2 9" xfId="3450" xr:uid="{DA02F547-5D66-4DF1-9E96-18040C828C8D}"/>
    <cellStyle name="Normal 2 3" xfId="64" xr:uid="{00000000-0005-0000-0000-000036000000}"/>
    <cellStyle name="Normal 2 3 10" xfId="3643" xr:uid="{64DB5954-B811-4065-B3F6-3D524C64C392}"/>
    <cellStyle name="Normal 2 3 11" xfId="2622" xr:uid="{60E7BA15-356C-4C1D-BA4A-55BDC9460CFA}"/>
    <cellStyle name="Normal 2 3 2" xfId="704" xr:uid="{8EA477F3-F902-4297-8A1B-1F7DBDE793AB}"/>
    <cellStyle name="Normal 2 3 2 2" xfId="2623" xr:uid="{6F6CC865-33F8-422B-A65F-5CECCC3D213D}"/>
    <cellStyle name="Normal 2 3 3" xfId="908" xr:uid="{00000000-0005-0000-0000-00004A000000}"/>
    <cellStyle name="Normal 2 3 3 2" xfId="2624" xr:uid="{EB8D57FA-C78B-40D9-9EAA-F2B81719B409}"/>
    <cellStyle name="Normal 2 3 4" xfId="2625" xr:uid="{E21056BA-DEC1-4239-B136-4AF09233FCEB}"/>
    <cellStyle name="Normal 2 3 5" xfId="2626" xr:uid="{F24146B2-4CDF-4B39-8240-39CFDAEDEECC}"/>
    <cellStyle name="Normal 2 3 6" xfId="2627" xr:uid="{BC05DD84-F868-4A41-8783-FB2BC84BE0E5}"/>
    <cellStyle name="Normal 2 3 7" xfId="2628" xr:uid="{2B78EAA5-C6DE-483C-B67F-D3ECAD00A64F}"/>
    <cellStyle name="Normal 2 3 8" xfId="2629" xr:uid="{8BE0D1E0-F830-452F-B91D-B6FABD7E417A}"/>
    <cellStyle name="Normal 2 3 9" xfId="3506" xr:uid="{A63B5A15-DB27-4C77-A99D-2792C177CC70}"/>
    <cellStyle name="Normal 2 4" xfId="72" xr:uid="{99678F10-466D-489E-96B1-4B8BB0AFD0D5}"/>
    <cellStyle name="Normal 2 4 2" xfId="729" xr:uid="{00000000-0005-0000-0000-000032000000}"/>
    <cellStyle name="Normal 2 4 2 2" xfId="2631" xr:uid="{A87323EA-83EF-47D1-BB84-4B736CAABD09}"/>
    <cellStyle name="Normal 2 4 3" xfId="1261" xr:uid="{00000000-0005-0000-0000-000089010000}"/>
    <cellStyle name="Normal 2 4 3 2" xfId="2632" xr:uid="{1AD9B9D3-4514-491C-B910-9F4557C2B258}"/>
    <cellStyle name="Normal 2 4 4" xfId="2633" xr:uid="{91294577-4D36-4461-ADE5-2F3DE6071D97}"/>
    <cellStyle name="Normal 2 4 5" xfId="2634" xr:uid="{54329CAD-07FD-40D2-998D-7BB90555333E}"/>
    <cellStyle name="Normal 2 4 6" xfId="2635" xr:uid="{4D62BDE3-D9D7-4C26-80B3-7C3E18CBAE09}"/>
    <cellStyle name="Normal 2 4 7" xfId="2636" xr:uid="{D1407DFB-E345-47C3-B8F5-B935C4F58589}"/>
    <cellStyle name="Normal 2 4 8" xfId="2637" xr:uid="{7FB79F09-092B-40AE-AD5A-F614825EFC1A}"/>
    <cellStyle name="Normal 2 4 9" xfId="2630" xr:uid="{6492807C-05A5-4F16-9468-55FA2B3D9CB9}"/>
    <cellStyle name="Normal 2 5" xfId="175" xr:uid="{00000000-0005-0000-0000-00000F000000}"/>
    <cellStyle name="Normal 2 5 2" xfId="1284" xr:uid="{00000000-0005-0000-0000-00008A010000}"/>
    <cellStyle name="Normal 2 5 2 2" xfId="2639" xr:uid="{63EC47CB-82BF-42FB-9A74-9FCB290E4CA4}"/>
    <cellStyle name="Normal 2 5 3" xfId="2640" xr:uid="{982A46B6-01F1-467D-A72C-BA0B3800DAFE}"/>
    <cellStyle name="Normal 2 5 4" xfId="2641" xr:uid="{95C309DD-F4E8-46D4-8C64-2958EAF57CE4}"/>
    <cellStyle name="Normal 2 5 5" xfId="2642" xr:uid="{34B82103-1DA9-43B6-A097-000525B683AB}"/>
    <cellStyle name="Normal 2 5 6" xfId="2643" xr:uid="{69B270C1-F10E-471C-AE20-C85BBD5F394D}"/>
    <cellStyle name="Normal 2 5 7" xfId="2644" xr:uid="{1E90EA16-DF09-4A13-9A6A-3C81BDDC2A3B}"/>
    <cellStyle name="Normal 2 5 8" xfId="2645" xr:uid="{6F36DF7A-C260-42A6-AD8F-C81E1EE22DFB}"/>
    <cellStyle name="Normal 2 5 9" xfId="2638" xr:uid="{0067E05F-2A64-4969-AD66-2295D687C725}"/>
    <cellStyle name="Normal 2 6" xfId="493" xr:uid="{00000000-0005-0000-0000-000048000000}"/>
    <cellStyle name="Normal 2 6 2" xfId="1376" xr:uid="{00000000-0005-0000-0000-00008B010000}"/>
    <cellStyle name="Normal 2 6 2 2" xfId="2647" xr:uid="{A692D7FA-C4BE-4371-AB42-901F0280C3FA}"/>
    <cellStyle name="Normal 2 6 3" xfId="2648" xr:uid="{8AD9CB4E-B339-4CB5-A735-9DCA8FF205B8}"/>
    <cellStyle name="Normal 2 6 4" xfId="2649" xr:uid="{AB1D3B8A-BF59-4DC6-BDBC-28FE08088EB4}"/>
    <cellStyle name="Normal 2 6 5" xfId="2646" xr:uid="{09DFD7F9-1D53-44A4-B263-AC0F786539DE}"/>
    <cellStyle name="Normal 2 7" xfId="1277" xr:uid="{00000000-0005-0000-0000-000010000000}"/>
    <cellStyle name="Normal 2 7 2" xfId="2651" xr:uid="{57D1CF2D-CF05-4C01-824E-3A6161122981}"/>
    <cellStyle name="Normal 2 7 3" xfId="2652" xr:uid="{B7D7D040-9397-4C93-A510-0CD099DB2552}"/>
    <cellStyle name="Normal 2 7 4" xfId="2653" xr:uid="{922FB32B-96A9-4069-80E9-23C7D5B23F95}"/>
    <cellStyle name="Normal 2 7 5" xfId="2650" xr:uid="{D6762428-FFDA-4CA1-B634-D220D8F16733}"/>
    <cellStyle name="Normal 2 8" xfId="1470" xr:uid="{00000000-0005-0000-0000-00000C000000}"/>
    <cellStyle name="Normal 2 8 2" xfId="2654" xr:uid="{96E060B4-5596-4318-BD7E-04935BF15771}"/>
    <cellStyle name="Normal 2 9" xfId="2655" xr:uid="{4392B90A-6F34-445C-B6F1-EBA3D7554AE3}"/>
    <cellStyle name="Normal 20" xfId="63" xr:uid="{00000000-0005-0000-0000-000037000000}"/>
    <cellStyle name="Normal 20 2" xfId="1427" xr:uid="{00000000-0005-0000-0000-000012000000}"/>
    <cellStyle name="Normal 21" xfId="68" xr:uid="{4DFC0050-B368-40A6-A853-A07F092FC44A}"/>
    <cellStyle name="Normal 21 2" xfId="979" xr:uid="{00000000-0005-0000-0000-000014000000}"/>
    <cellStyle name="Normal 21 3" xfId="1260" xr:uid="{00000000-0005-0000-0000-000013000000}"/>
    <cellStyle name="Normal 21 4" xfId="3556" xr:uid="{F695CFC4-0FFE-4A55-8B8F-8A8962099A86}"/>
    <cellStyle name="Normal 22" xfId="161" xr:uid="{00000000-0005-0000-0000-0000DB000000}"/>
    <cellStyle name="Normal 22 2" xfId="972" xr:uid="{00000000-0005-0000-0000-000015000000}"/>
    <cellStyle name="Normal 23" xfId="487" xr:uid="{00000000-0005-0000-0000-0000D3020000}"/>
    <cellStyle name="Normal 23 10" xfId="2656" xr:uid="{DB766E4E-A80B-4B17-AD46-A8A6016D4ECC}"/>
    <cellStyle name="Normal 23 2" xfId="1439" xr:uid="{00000000-0005-0000-0000-000016000000}"/>
    <cellStyle name="Normal 23 2 2" xfId="2658" xr:uid="{2AFF0059-A23E-416A-BBD1-ACBE4DA5E20A}"/>
    <cellStyle name="Normal 23 2 3" xfId="2659" xr:uid="{19FE514B-B2FC-4888-9568-2B74F6DB8539}"/>
    <cellStyle name="Normal 23 2 4" xfId="2660" xr:uid="{E890BA50-720F-47F4-B32F-9B98FDB66037}"/>
    <cellStyle name="Normal 23 2 5" xfId="2657" xr:uid="{F56D4A7E-1B17-421F-BEDB-08055A85FC36}"/>
    <cellStyle name="Normal 23 3" xfId="2661" xr:uid="{AE509186-BC2E-47D2-B9ED-E59325E653C1}"/>
    <cellStyle name="Normal 23 4" xfId="2662" xr:uid="{0EDC47B3-03A3-4602-AF67-516B358C559C}"/>
    <cellStyle name="Normal 23 5" xfId="2663" xr:uid="{38866F3F-3EB1-4440-A526-2DF279B3530F}"/>
    <cellStyle name="Normal 23 6" xfId="2664" xr:uid="{EA5E1751-CEBB-44A4-B973-7DE6A8447587}"/>
    <cellStyle name="Normal 23 7" xfId="2665" xr:uid="{50AF06EE-537D-47F8-912C-385F35CF5181}"/>
    <cellStyle name="Normal 23 8" xfId="2666" xr:uid="{49E77FC6-1236-49A4-83CC-1A18734F5B68}"/>
    <cellStyle name="Normal 23 9" xfId="2667" xr:uid="{74B3DEDD-7CEE-4892-9530-5A910386C362}"/>
    <cellStyle name="Normal 24" xfId="799" xr:uid="{00000000-0005-0000-0000-00002D030000}"/>
    <cellStyle name="Normal 24 10" xfId="2668" xr:uid="{BE92BFD5-A880-43C0-8CFC-E9F42EAA1DAA}"/>
    <cellStyle name="Normal 24 2" xfId="1417" xr:uid="{00000000-0005-0000-0000-000017000000}"/>
    <cellStyle name="Normal 24 2 2" xfId="2670" xr:uid="{D7218B14-D752-4D39-924F-BBD7E34DD371}"/>
    <cellStyle name="Normal 24 2 3" xfId="2671" xr:uid="{2F42C42F-A385-44AA-8047-892E12676D6E}"/>
    <cellStyle name="Normal 24 2 4" xfId="2672" xr:uid="{5FF033D8-99AD-4D59-80D0-8EF193136AE6}"/>
    <cellStyle name="Normal 24 2 5" xfId="2669" xr:uid="{C6247E69-6DC3-41FA-A840-B92E087B3965}"/>
    <cellStyle name="Normal 24 3" xfId="2673" xr:uid="{F48FD31C-1DE1-4FD8-8D2C-4BB80CBAB57A}"/>
    <cellStyle name="Normal 24 4" xfId="2674" xr:uid="{5372DAA2-FE66-46EC-B08D-60683DA2A961}"/>
    <cellStyle name="Normal 24 5" xfId="2675" xr:uid="{C202AD6F-3279-4D29-8845-DBD800B2C7E4}"/>
    <cellStyle name="Normal 24 6" xfId="2676" xr:uid="{C212B10D-FC06-4365-B393-9B3870EB3602}"/>
    <cellStyle name="Normal 24 7" xfId="2677" xr:uid="{37182586-8DF8-4BAB-9A3F-C2B21ED4E048}"/>
    <cellStyle name="Normal 24 8" xfId="2678" xr:uid="{BD10A3A9-8DF1-4C13-AAD5-0CF0CE2C51B1}"/>
    <cellStyle name="Normal 24 9" xfId="2679" xr:uid="{EE02C460-C750-423B-9385-8D467C78DC24}"/>
    <cellStyle name="Normal 25" xfId="802" xr:uid="{00000000-0005-0000-0000-000030030000}"/>
    <cellStyle name="Normal 25 10" xfId="2680" xr:uid="{854A6E80-8C46-4943-B04F-136FB89E81C8}"/>
    <cellStyle name="Normal 25 2" xfId="1436" xr:uid="{00000000-0005-0000-0000-000018000000}"/>
    <cellStyle name="Normal 25 2 2" xfId="2682" xr:uid="{82B2DDD4-5D9B-4F0B-AE05-0CE59519D743}"/>
    <cellStyle name="Normal 25 2 3" xfId="2683" xr:uid="{D1BFEDC5-B6DA-4E08-897E-E90B2024E5EA}"/>
    <cellStyle name="Normal 25 2 4" xfId="2684" xr:uid="{D03B55B9-02CD-4261-ACFD-263BEC976975}"/>
    <cellStyle name="Normal 25 2 5" xfId="2681" xr:uid="{DF8FB753-D3F2-49FE-B986-F0987B0F4F89}"/>
    <cellStyle name="Normal 25 3" xfId="2685" xr:uid="{5E9EF444-9F28-4E5A-B1A5-832C1373C6CB}"/>
    <cellStyle name="Normal 25 4" xfId="2686" xr:uid="{93F6C461-093B-4742-B99C-585AB8559009}"/>
    <cellStyle name="Normal 25 5" xfId="2687" xr:uid="{AF280249-CC9E-4B44-A777-9C3565F555FC}"/>
    <cellStyle name="Normal 25 6" xfId="2688" xr:uid="{8342A501-4B64-4AD3-9A45-9D497D125BCC}"/>
    <cellStyle name="Normal 25 7" xfId="2689" xr:uid="{FD0F1689-AE65-414B-A33B-B64D3589BE68}"/>
    <cellStyle name="Normal 25 8" xfId="2690" xr:uid="{FB09A76B-3F2C-4F6F-806C-D06AB036A006}"/>
    <cellStyle name="Normal 25 9" xfId="2691" xr:uid="{39BDB227-AA0D-49D6-A80D-CCB74D71F314}"/>
    <cellStyle name="Normal 26" xfId="803" xr:uid="{00000000-0005-0000-0000-000032030000}"/>
    <cellStyle name="Normal 26 2" xfId="1411" xr:uid="{00000000-0005-0000-0000-00001A000000}"/>
    <cellStyle name="Normal 26 2 2" xfId="2694" xr:uid="{466C4F09-E3F4-4B5C-A11B-39A42BD1BF37}"/>
    <cellStyle name="Normal 26 2 3" xfId="2695" xr:uid="{76F5A763-A274-474A-AA56-7AA370AF3ACE}"/>
    <cellStyle name="Normal 26 2 4" xfId="2696" xr:uid="{1528C17A-A41B-410C-95EB-EFDE6D4094E9}"/>
    <cellStyle name="Normal 26 2 5" xfId="2693" xr:uid="{3EBAACC3-F335-4559-B6F8-5D8C8C62F3B6}"/>
    <cellStyle name="Normal 26 3" xfId="1437" xr:uid="{00000000-0005-0000-0000-000019000000}"/>
    <cellStyle name="Normal 26 3 2" xfId="2697" xr:uid="{491762D0-82D6-4AFF-95BE-A4E2B124CFFD}"/>
    <cellStyle name="Normal 26 4" xfId="2698" xr:uid="{AA625BD8-CCD9-425E-9231-F38E30BC88B2}"/>
    <cellStyle name="Normal 26 5" xfId="2699" xr:uid="{0DA66EE0-52B4-4075-9638-963AB96B9421}"/>
    <cellStyle name="Normal 26 6" xfId="2700" xr:uid="{2C2CCD61-30AD-4A2E-B129-AE53D3E7E1E9}"/>
    <cellStyle name="Normal 26 7" xfId="2701" xr:uid="{4C51A30F-9D51-434E-BF0B-F7E8C65561C7}"/>
    <cellStyle name="Normal 26 8" xfId="3411" xr:uid="{D694CA07-8448-435B-BAD3-3B3E09C7BBAA}"/>
    <cellStyle name="Normal 26 9" xfId="2692" xr:uid="{C43D53E3-79AE-439E-9AFC-268460E2FA62}"/>
    <cellStyle name="Normal 27" xfId="807" xr:uid="{00000000-0005-0000-0000-000034030000}"/>
    <cellStyle name="Normal 27 10" xfId="2702" xr:uid="{9E870312-BB11-420B-88F7-D7143697807E}"/>
    <cellStyle name="Normal 27 2" xfId="1396" xr:uid="{00000000-0005-0000-0000-00001B000000}"/>
    <cellStyle name="Normal 27 2 2" xfId="2704" xr:uid="{DD501F7B-828E-43F1-BC55-AE1D19324180}"/>
    <cellStyle name="Normal 27 2 3" xfId="2705" xr:uid="{55D9A582-0E31-4443-AF73-07F1B79B0E3D}"/>
    <cellStyle name="Normal 27 2 4" xfId="2706" xr:uid="{02D33579-9A26-4AC9-9D6E-8CF7EC62F83A}"/>
    <cellStyle name="Normal 27 2 5" xfId="2703" xr:uid="{C446A32F-C3A1-48B2-9FF3-368E92CEC7FF}"/>
    <cellStyle name="Normal 27 3" xfId="2707" xr:uid="{E7D152E1-9649-4118-9C99-78F23B7A0335}"/>
    <cellStyle name="Normal 27 4" xfId="2708" xr:uid="{FE3143CA-EAED-4FB2-A8E8-BE935825108D}"/>
    <cellStyle name="Normal 27 5" xfId="2709" xr:uid="{5EBB8113-25CF-4089-BD3A-0595D771D47D}"/>
    <cellStyle name="Normal 27 6" xfId="2710" xr:uid="{E756A530-EDC8-4D26-BFC0-E72E134BAF3C}"/>
    <cellStyle name="Normal 27 7" xfId="2711" xr:uid="{8092FEEE-3592-4097-99EC-DD34443D29EF}"/>
    <cellStyle name="Normal 27 8" xfId="2712" xr:uid="{FA9F2B1B-D6C7-41AC-895F-AD00C4562DB6}"/>
    <cellStyle name="Normal 27 9" xfId="2713" xr:uid="{47540A4C-7F6C-4E2F-A252-146DAA08396E}"/>
    <cellStyle name="Normal 28" xfId="809" xr:uid="{00000000-0005-0000-0000-000036030000}"/>
    <cellStyle name="Normal 28 10" xfId="2714" xr:uid="{1E1CAEA0-31F9-45E9-9828-64B9A673E5ED}"/>
    <cellStyle name="Normal 28 2" xfId="1424" xr:uid="{00000000-0005-0000-0000-00001C000000}"/>
    <cellStyle name="Normal 28 2 2" xfId="2716" xr:uid="{ED6C52D6-09A5-4EF7-B3D4-3C6AE3B3FC87}"/>
    <cellStyle name="Normal 28 2 3" xfId="2717" xr:uid="{DBC562BC-1AB4-4C6D-B8FD-796871FB4795}"/>
    <cellStyle name="Normal 28 2 4" xfId="2718" xr:uid="{6AE6CF03-7B6C-4B07-974D-0FD57162AFFB}"/>
    <cellStyle name="Normal 28 2 5" xfId="2715" xr:uid="{D6F00F5B-C49E-4095-A9C0-FD40575C258E}"/>
    <cellStyle name="Normal 28 3" xfId="2719" xr:uid="{A95D6FA1-8EB2-4FDC-BE21-DE6F366F5999}"/>
    <cellStyle name="Normal 28 4" xfId="2720" xr:uid="{DE5537CE-EB24-45D9-8D94-80BEC6AC92CF}"/>
    <cellStyle name="Normal 28 5" xfId="2721" xr:uid="{4FA368E0-BA63-4DA8-8336-B186FD6039A6}"/>
    <cellStyle name="Normal 28 6" xfId="2722" xr:uid="{8A19735A-9AA1-47DD-A368-8694CC07E1BC}"/>
    <cellStyle name="Normal 28 7" xfId="2723" xr:uid="{62C6D421-08DC-4BEF-B899-305FC4F23386}"/>
    <cellStyle name="Normal 28 8" xfId="2724" xr:uid="{7A2FC3EA-D1F6-4CFB-B017-67BBE192AD50}"/>
    <cellStyle name="Normal 28 9" xfId="2725" xr:uid="{553AB544-7BDB-49D3-AC36-AF603BF040F2}"/>
    <cellStyle name="Normal 29" xfId="812" xr:uid="{00000000-0005-0000-0000-000099030000}"/>
    <cellStyle name="Normal 29 10" xfId="2726" xr:uid="{7E9009D8-2FD1-469D-B3D3-48295B4B1C5B}"/>
    <cellStyle name="Normal 29 2" xfId="1456" xr:uid="{00000000-0005-0000-0000-00001D000000}"/>
    <cellStyle name="Normal 29 2 2" xfId="2728" xr:uid="{808C921E-E9B0-4F9C-92E0-1219E4C992B4}"/>
    <cellStyle name="Normal 29 2 3" xfId="2729" xr:uid="{7F18B42D-869F-414D-BBC8-4AB1611AEE22}"/>
    <cellStyle name="Normal 29 2 4" xfId="2730" xr:uid="{490CECA5-0948-4D36-9AD5-6CBDA56CA72A}"/>
    <cellStyle name="Normal 29 2 5" xfId="2727" xr:uid="{74546844-8E19-432A-BEFD-9A93EEFBE214}"/>
    <cellStyle name="Normal 29 3" xfId="2731" xr:uid="{C25BD310-E2C6-40C8-9E57-1B83B20B5CDB}"/>
    <cellStyle name="Normal 29 4" xfId="2732" xr:uid="{DC829B3D-23C0-4C28-97AC-92AFB2B58A2A}"/>
    <cellStyle name="Normal 29 5" xfId="2733" xr:uid="{EC23E28F-FE25-4B56-BFF8-60517953A967}"/>
    <cellStyle name="Normal 29 6" xfId="2734" xr:uid="{AFD68A3A-90FF-4670-BE93-49B1BD22400A}"/>
    <cellStyle name="Normal 29 7" xfId="2735" xr:uid="{8298A208-D3D8-46BD-A1B9-0BA4FDEDE586}"/>
    <cellStyle name="Normal 29 8" xfId="2736" xr:uid="{13C73A4D-4790-4919-A85C-175620D4E611}"/>
    <cellStyle name="Normal 29 9" xfId="2737" xr:uid="{83074FB2-C986-44E0-AAD2-4D7F5DFF52F9}"/>
    <cellStyle name="Normal 3" xfId="53" xr:uid="{00000000-0005-0000-0000-000038000000}"/>
    <cellStyle name="Normal 3 10" xfId="2739" xr:uid="{FD6EDAC3-4C12-4DD0-8418-ADC2867FE393}"/>
    <cellStyle name="Normal 3 11" xfId="2740" xr:uid="{A71B6413-18E3-4C50-83BB-CBACA1433B71}"/>
    <cellStyle name="Normal 3 12" xfId="2741" xr:uid="{75FD69B4-E0C4-4650-B038-4F04A92ADE92}"/>
    <cellStyle name="Normal 3 13" xfId="2738" xr:uid="{C5EB122A-B2CC-4BA1-BBE7-855AA900E3CE}"/>
    <cellStyle name="Normal 3 14" xfId="2173" xr:uid="{0845103B-47DD-43C0-973B-7A2563830B91}"/>
    <cellStyle name="Normal 3 2" xfId="187" xr:uid="{00000000-0005-0000-0000-000031000000}"/>
    <cellStyle name="Normal 3 2 2" xfId="195" xr:uid="{DE5F253C-4706-4622-9891-77317D7ABEE6}"/>
    <cellStyle name="Normal 3 2 2 2" xfId="713" xr:uid="{90E8A5B5-FAD3-4A75-AFA0-10E0890C761A}"/>
    <cellStyle name="Normal 3 2 2 3" xfId="717" xr:uid="{83A69630-17AA-429C-8EC6-0C55C7E20B79}"/>
    <cellStyle name="Normal 3 2 2 4" xfId="928" xr:uid="{F4FBE6BD-B183-4978-A47A-2161FD6D7392}"/>
    <cellStyle name="Normal 3 2 2 5" xfId="2743" xr:uid="{09E34F9E-3DAA-4FD6-9FF3-CE47831602FB}"/>
    <cellStyle name="Normal 3 2 3" xfId="711" xr:uid="{F861DD81-0F1F-4173-8976-BA0E91FD2549}"/>
    <cellStyle name="Normal 3 2 3 2" xfId="2744" xr:uid="{C1B90774-14FB-42FE-A825-9159D15FC92A}"/>
    <cellStyle name="Normal 3 2 4" xfId="762" xr:uid="{990F46B6-A77F-406E-B684-8D4CF2CBAC35}"/>
    <cellStyle name="Normal 3 2 4 2" xfId="2745" xr:uid="{17920D9B-3DEB-48A5-BCA4-B366C648B1A6}"/>
    <cellStyle name="Normal 3 2 5" xfId="675" xr:uid="{00000000-0005-0000-0000-00004B000000}"/>
    <cellStyle name="Normal 3 2 5 2" xfId="2746" xr:uid="{3950FE0F-08A0-4884-A514-DC054E9DCEB4}"/>
    <cellStyle name="Normal 3 2 6" xfId="879" xr:uid="{00000000-0005-0000-0000-00004C000000}"/>
    <cellStyle name="Normal 3 2 6 2" xfId="2747" xr:uid="{E7A56D30-1615-4A8C-A023-4904B80E9377}"/>
    <cellStyle name="Normal 3 2 7" xfId="2748" xr:uid="{9BF5396B-B594-43C7-8A81-A49B3C9E8704}"/>
    <cellStyle name="Normal 3 2 8" xfId="2749" xr:uid="{BA550E6D-35B7-4A03-9B4B-65569553338F}"/>
    <cellStyle name="Normal 3 2 9" xfId="2742" xr:uid="{0B1DB99D-017F-4D70-9056-0B20C7B032A2}"/>
    <cellStyle name="Normal 3 3" xfId="194" xr:uid="{5CE79F21-8477-4B51-ACF6-5CA805EC66EC}"/>
    <cellStyle name="Normal 3 3 2" xfId="731" xr:uid="{00000000-0005-0000-0000-000034000000}"/>
    <cellStyle name="Normal 3 3 2 2" xfId="2751" xr:uid="{C239AE1B-31F6-4199-B60C-2EF6DFB9C869}"/>
    <cellStyle name="Normal 3 3 3" xfId="927" xr:uid="{8DA9D092-76DA-451E-9566-FB3964B2B428}"/>
    <cellStyle name="Normal 3 3 3 2" xfId="2752" xr:uid="{03F6B243-ADF1-445B-9FC0-FC0E255FBA29}"/>
    <cellStyle name="Normal 3 3 4" xfId="2753" xr:uid="{45987215-FCD1-45A4-A459-F60A18E1F247}"/>
    <cellStyle name="Normal 3 3 5" xfId="2754" xr:uid="{A2F64A23-2B09-4C35-8D9A-3CAEDB2A09A5}"/>
    <cellStyle name="Normal 3 3 6" xfId="2755" xr:uid="{7F1A0795-E753-47EC-91F9-99603A487773}"/>
    <cellStyle name="Normal 3 3 7" xfId="2756" xr:uid="{E70CD283-25D7-4B71-BE95-A99787DD6DE3}"/>
    <cellStyle name="Normal 3 3 8" xfId="2757" xr:uid="{4624D6D3-1527-4EDD-952B-F442C11209C6}"/>
    <cellStyle name="Normal 3 3 9" xfId="2750" xr:uid="{CB9F9C5C-9BB8-443B-9078-2D13C1AC8D8D}"/>
    <cellStyle name="Normal 3 4" xfId="186" xr:uid="{00000000-0005-0000-0000-000030000000}"/>
    <cellStyle name="Normal 3 4 10" xfId="2758" xr:uid="{A64E10CB-EFB0-4390-BD54-A176B86E63B9}"/>
    <cellStyle name="Normal 3 4 2" xfId="712" xr:uid="{EB0DF11F-98C5-4AB7-B19F-A872C745DBDE}"/>
    <cellStyle name="Normal 3 4 2 2" xfId="2759" xr:uid="{6CE81A50-8EB7-49CB-8F77-E7C667FC89E9}"/>
    <cellStyle name="Normal 3 4 3" xfId="1377" xr:uid="{00000000-0005-0000-0000-00008F010000}"/>
    <cellStyle name="Normal 3 4 3 2" xfId="2760" xr:uid="{49B0DF8F-1266-4F46-9CB0-F48E13633C33}"/>
    <cellStyle name="Normal 3 4 4" xfId="2761" xr:uid="{9BD28FB3-EC29-41BA-BC0A-019383CA04F1}"/>
    <cellStyle name="Normal 3 4 5" xfId="2762" xr:uid="{585FF0D8-C322-4048-A11D-06A3AF6346EC}"/>
    <cellStyle name="Normal 3 4 6" xfId="2763" xr:uid="{27DBA5A1-2FF1-4282-AE94-E0FC8EC0D0CC}"/>
    <cellStyle name="Normal 3 4 7" xfId="2764" xr:uid="{9D1461E3-F6DC-43C7-836B-716FB88DFBB4}"/>
    <cellStyle name="Normal 3 4 8" xfId="2765" xr:uid="{FD3CFC23-9491-49B0-9D67-822D5F47EC46}"/>
    <cellStyle name="Normal 3 4 9" xfId="3640" xr:uid="{487F9AE2-AC6B-41BA-9E0E-B754FF89FB6A}"/>
    <cellStyle name="Normal 3 5" xfId="985" xr:uid="{00000000-0005-0000-0000-00008C010000}"/>
    <cellStyle name="Normal 3 5 2" xfId="2767" xr:uid="{5D64CE9B-92F4-425D-9ADE-B50A176F93FA}"/>
    <cellStyle name="Normal 3 5 3" xfId="2768" xr:uid="{541C2A42-B2B3-4F9B-B665-357D563DA006}"/>
    <cellStyle name="Normal 3 5 4" xfId="2769" xr:uid="{41F7B503-D447-47E3-A5C2-B0D1E21B415C}"/>
    <cellStyle name="Normal 3 5 5" xfId="2770" xr:uid="{BA58B466-D1A1-495A-A3D3-F3ED6610BCD8}"/>
    <cellStyle name="Normal 3 5 6" xfId="2771" xr:uid="{CF341BF5-A368-4241-8A46-D8401024F85D}"/>
    <cellStyle name="Normal 3 5 7" xfId="2772" xr:uid="{BF68E213-7599-401E-9746-2CB7ABF4D853}"/>
    <cellStyle name="Normal 3 5 8" xfId="2773" xr:uid="{53571F7D-50F8-4095-A461-6E7EB665BFA4}"/>
    <cellStyle name="Normal 3 5 9" xfId="2766" xr:uid="{C067A7FF-850A-40CC-B486-222FD049E122}"/>
    <cellStyle name="Normal 3 6" xfId="976" xr:uid="{00000000-0005-0000-0000-00001E000000}"/>
    <cellStyle name="Normal 3 6 2" xfId="2775" xr:uid="{B209043F-DF3E-495B-83EA-246766ECF30E}"/>
    <cellStyle name="Normal 3 6 3" xfId="2776" xr:uid="{900428FC-48F6-4F5A-967D-5355A36CB4ED}"/>
    <cellStyle name="Normal 3 6 4" xfId="2777" xr:uid="{D2C6A403-421C-4397-89C6-0E16DBEF44EF}"/>
    <cellStyle name="Normal 3 6 5" xfId="2778" xr:uid="{FA57F39A-4659-44B4-A725-AA77BBD709D4}"/>
    <cellStyle name="Normal 3 6 6" xfId="2779" xr:uid="{21060B55-B92B-43C2-B5E4-AD2F9E5CF7B1}"/>
    <cellStyle name="Normal 3 6 7" xfId="2780" xr:uid="{9088D5BC-636E-40A3-B610-AF7DF2634F01}"/>
    <cellStyle name="Normal 3 6 8" xfId="2781" xr:uid="{22BF0785-3FC7-4D05-9E2C-8B97B1B61EC4}"/>
    <cellStyle name="Normal 3 6 9" xfId="2774" xr:uid="{18269EEE-0BB2-41BA-ADD7-CBB9C4AAA3B6}"/>
    <cellStyle name="Normal 3 7" xfId="2782" xr:uid="{EB1F83D4-F29B-4858-A0E4-9345BEB30F22}"/>
    <cellStyle name="Normal 3 7 2" xfId="2783" xr:uid="{C1F034F8-1C05-4B1F-9C4B-E1F8B23E0D8E}"/>
    <cellStyle name="Normal 3 7 3" xfId="2784" xr:uid="{92264B1E-A2B7-4E10-8512-E0ACBDB5A32D}"/>
    <cellStyle name="Normal 3 7 4" xfId="2785" xr:uid="{DCA2F862-1E47-4E13-82A8-29DE975C1740}"/>
    <cellStyle name="Normal 3 7 5" xfId="2786" xr:uid="{2C0B58DC-589B-44EE-B221-A65784BE2B77}"/>
    <cellStyle name="Normal 3 7 6" xfId="2787" xr:uid="{3A9A7520-84C6-45BD-8893-8511AB52F2F8}"/>
    <cellStyle name="Normal 3 7 7" xfId="2788" xr:uid="{70844A75-95AD-4694-AD4E-B2659D2B9517}"/>
    <cellStyle name="Normal 3 7 8" xfId="2789" xr:uid="{29B225FC-CD32-4B37-B245-DA49C299A0F4}"/>
    <cellStyle name="Normal 3 8" xfId="2790" xr:uid="{FF813DAF-1D35-4FE3-B1DC-32455788AD86}"/>
    <cellStyle name="Normal 3 8 2" xfId="2791" xr:uid="{B2931AAC-C5B5-4F4B-B583-806915BC5E5E}"/>
    <cellStyle name="Normal 3 8 3" xfId="2792" xr:uid="{2A7F0385-53FA-499A-B488-84828DD71768}"/>
    <cellStyle name="Normal 3 8 4" xfId="2793" xr:uid="{8CAF7A79-E0D3-4FA3-8AE9-14F4BE8B22DC}"/>
    <cellStyle name="Normal 3 8 5" xfId="2794" xr:uid="{3CF0D5A0-6A5F-44A3-942A-E465C628CBBB}"/>
    <cellStyle name="Normal 3 8 6" xfId="2795" xr:uid="{F590EAEC-2552-40B3-AB44-7C0235079BE4}"/>
    <cellStyle name="Normal 3 9" xfId="2796" xr:uid="{83644EC5-4742-4C02-9FEA-94BB88EEFB62}"/>
    <cellStyle name="Normal 30" xfId="896" xr:uid="{00000000-0005-0000-0000-0000CC030000}"/>
    <cellStyle name="Normal 30 10" xfId="2797" xr:uid="{DC7244C6-CC4C-4D64-87B1-BFE41B332926}"/>
    <cellStyle name="Normal 30 2" xfId="1408" xr:uid="{00000000-0005-0000-0000-00001F000000}"/>
    <cellStyle name="Normal 30 2 2" xfId="2799" xr:uid="{CBE2DBB5-0569-473A-A1A0-3F1363D98E18}"/>
    <cellStyle name="Normal 30 2 3" xfId="2800" xr:uid="{68018C1C-44DB-433C-BDEF-115486E71340}"/>
    <cellStyle name="Normal 30 2 4" xfId="2801" xr:uid="{1E191056-ECDF-4BA4-8ADE-67688ED3B39F}"/>
    <cellStyle name="Normal 30 2 5" xfId="2798" xr:uid="{6D8C82D6-E433-4FC7-A7D4-1639C8E7E161}"/>
    <cellStyle name="Normal 30 3" xfId="2802" xr:uid="{B57FF887-42CB-4667-B2F3-411962484D17}"/>
    <cellStyle name="Normal 30 4" xfId="2803" xr:uid="{D197D950-1499-417F-B736-BE8C724F4A88}"/>
    <cellStyle name="Normal 30 5" xfId="2804" xr:uid="{5AC7C601-BD9D-457C-8C3F-306765757447}"/>
    <cellStyle name="Normal 30 6" xfId="2805" xr:uid="{8DBA5C43-B12F-438D-90B6-5DD04BADB4B2}"/>
    <cellStyle name="Normal 30 7" xfId="2806" xr:uid="{96455A9A-9D0F-4D14-A1B1-24A3D0B40E9F}"/>
    <cellStyle name="Normal 30 8" xfId="2807" xr:uid="{3A3CC575-A027-4A91-A202-D74309CDC6C2}"/>
    <cellStyle name="Normal 30 9" xfId="2808" xr:uid="{AD9FF600-BB20-49D0-A83E-939E3846EE3C}"/>
    <cellStyle name="Normal 31" xfId="926" xr:uid="{00000000-0005-0000-0000-0000CE030000}"/>
    <cellStyle name="Normal 31 10" xfId="2809" xr:uid="{25881AEA-E80A-45D8-90F1-12FFF2EBA903}"/>
    <cellStyle name="Normal 31 2" xfId="1454" xr:uid="{00000000-0005-0000-0000-000020000000}"/>
    <cellStyle name="Normal 31 2 2" xfId="2811" xr:uid="{398EA737-5E64-4D9D-BA0A-4F52195271A4}"/>
    <cellStyle name="Normal 31 2 3" xfId="2812" xr:uid="{2BA70999-59CF-46CE-BB48-1FCF7841ACAF}"/>
    <cellStyle name="Normal 31 2 4" xfId="2813" xr:uid="{F453343E-B14D-414D-9444-8B3F210E47C7}"/>
    <cellStyle name="Normal 31 2 5" xfId="2810" xr:uid="{BEF378CF-8828-4E1B-80B3-139B340F04FC}"/>
    <cellStyle name="Normal 31 3" xfId="2814" xr:uid="{34BC98D2-B1DB-4479-A209-115AB126A91B}"/>
    <cellStyle name="Normal 31 4" xfId="2815" xr:uid="{C094CFCE-3871-4A1D-94CC-DA52050AF5FB}"/>
    <cellStyle name="Normal 31 5" xfId="2816" xr:uid="{6208E752-3CDA-4131-B3FE-B13EB7E6677D}"/>
    <cellStyle name="Normal 31 6" xfId="2817" xr:uid="{D7B471E8-B1D5-4496-A718-6797A6D2CA8F}"/>
    <cellStyle name="Normal 31 7" xfId="2818" xr:uid="{94B75CAA-62D8-41C2-A4CD-8D34959C9A51}"/>
    <cellStyle name="Normal 31 8" xfId="2819" xr:uid="{76188D0A-72DF-4A4B-A162-5B619102E8D8}"/>
    <cellStyle name="Normal 31 9" xfId="2820" xr:uid="{F3C4083B-95A3-4188-862F-CE732FB0A8FD}"/>
    <cellStyle name="Normal 32" xfId="966" xr:uid="{00000000-0005-0000-0000-0000D0030000}"/>
    <cellStyle name="Normal 32 10" xfId="3542" xr:uid="{4AC4C677-3F70-4C82-A945-D42A5CEE557D}"/>
    <cellStyle name="Normal 32 11" xfId="2821" xr:uid="{967F431E-938B-44E7-90D2-0B9FF8EC7A60}"/>
    <cellStyle name="Normal 32 2" xfId="1428" xr:uid="{00000000-0005-0000-0000-000021000000}"/>
    <cellStyle name="Normal 32 2 2" xfId="2823" xr:uid="{1A7767E3-434F-40BB-8A2F-87D1F2F7393C}"/>
    <cellStyle name="Normal 32 2 3" xfId="2824" xr:uid="{64FF20F3-7557-41C7-ADB0-4A9A92889370}"/>
    <cellStyle name="Normal 32 2 4" xfId="2825" xr:uid="{ADA997EE-05D8-4ED2-A3DA-078C6620E8FF}"/>
    <cellStyle name="Normal 32 2 5" xfId="2822" xr:uid="{9BE39474-B1CE-4FDA-B529-DA435DB1F89B}"/>
    <cellStyle name="Normal 32 3" xfId="2826" xr:uid="{B3A573F7-9C2A-4856-842D-67D9A1254B88}"/>
    <cellStyle name="Normal 32 4" xfId="2827" xr:uid="{4AD2B5EC-6BDB-4686-A749-A22460B62490}"/>
    <cellStyle name="Normal 32 5" xfId="2828" xr:uid="{DE66411C-12DC-490F-9554-B11993FD0588}"/>
    <cellStyle name="Normal 32 6" xfId="2829" xr:uid="{9D3115D0-4DE2-4BE9-915F-7E1F9C0B9E88}"/>
    <cellStyle name="Normal 32 7" xfId="2830" xr:uid="{BFF37581-3623-45A2-A749-DF0081F10C02}"/>
    <cellStyle name="Normal 32 8" xfId="2831" xr:uid="{2860DEA3-49A2-4C47-9998-74CF2C572589}"/>
    <cellStyle name="Normal 32 9" xfId="2832" xr:uid="{0E9A054E-18AB-4748-B148-F6A0C0048120}"/>
    <cellStyle name="Normal 33" xfId="967" xr:uid="{00000000-0005-0000-0000-000028050000}"/>
    <cellStyle name="Normal 33 2" xfId="1383" xr:uid="{00000000-0005-0000-0000-000022000000}"/>
    <cellStyle name="Normal 33 3" xfId="2100" xr:uid="{B3DF27A8-2616-4FB7-B6AF-C0221C789012}"/>
    <cellStyle name="Normal 33 4" xfId="3543" xr:uid="{FDD2A6BE-AC48-4D9E-B39C-ECD932BCB125}"/>
    <cellStyle name="Normal 34" xfId="973" xr:uid="{00000000-0005-0000-0000-000059050000}"/>
    <cellStyle name="Normal 34 2" xfId="969" xr:uid="{00000000-0005-0000-0000-000024000000}"/>
    <cellStyle name="Normal 34 3" xfId="1402" xr:uid="{00000000-0005-0000-0000-000023000000}"/>
    <cellStyle name="Normal 34 4" xfId="2101" xr:uid="{F3A325C6-6F36-4828-8FEA-BF0C7D73D457}"/>
    <cellStyle name="Normal 35" xfId="1017" xr:uid="{00000000-0005-0000-0000-00005B050000}"/>
    <cellStyle name="Normal 35 2" xfId="1395" xr:uid="{00000000-0005-0000-0000-000025000000}"/>
    <cellStyle name="Normal 35 3" xfId="2103" xr:uid="{3EAF9780-51CF-4C50-AD8E-3A82F8234A31}"/>
    <cellStyle name="Normal 35 4" xfId="3544" xr:uid="{F97F6454-225F-46F5-80A6-F884D8E4B6D3}"/>
    <cellStyle name="Normal 36" xfId="1422" xr:uid="{00000000-0005-0000-0000-000026000000}"/>
    <cellStyle name="Normal 37" xfId="1421" xr:uid="{00000000-0005-0000-0000-000027000000}"/>
    <cellStyle name="Normal 37 2" xfId="3545" xr:uid="{7D2B3264-E01A-4DA3-94BF-508C6DB0F447}"/>
    <cellStyle name="Normal 38" xfId="1435" xr:uid="{00000000-0005-0000-0000-000028000000}"/>
    <cellStyle name="Normal 38 2" xfId="1282" xr:uid="{00000000-0005-0000-0000-000029000000}"/>
    <cellStyle name="Normal 39" xfId="1455" xr:uid="{00000000-0005-0000-0000-00002A000000}"/>
    <cellStyle name="Normal 4" xfId="54" xr:uid="{00000000-0005-0000-0000-000039000000}"/>
    <cellStyle name="Normal 4 10" xfId="2834" xr:uid="{B6890A43-9FA1-415D-881B-D48B010AB98B}"/>
    <cellStyle name="Normal 4 10 2" xfId="2835" xr:uid="{067AC1A2-1E21-45B7-B38F-EDE460EF4827}"/>
    <cellStyle name="Normal 4 10 3" xfId="2836" xr:uid="{714A35FC-4DFF-4BFE-8820-7BCF343EF826}"/>
    <cellStyle name="Normal 4 10 4" xfId="2837" xr:uid="{6A581597-1152-4DB6-928B-7F19C7DA33B8}"/>
    <cellStyle name="Normal 4 10 5" xfId="2838" xr:uid="{9786806D-53BC-4F90-BA0F-8EF808FA26EB}"/>
    <cellStyle name="Normal 4 10 6" xfId="2839" xr:uid="{A11344E6-C27A-4467-B112-44403F18151F}"/>
    <cellStyle name="Normal 4 10 7" xfId="2840" xr:uid="{3C278DAC-35B2-4F26-A758-5148D45B52B5}"/>
    <cellStyle name="Normal 4 10 8" xfId="2841" xr:uid="{CF5F12C3-4234-4298-BA43-032E3DEBAA57}"/>
    <cellStyle name="Normal 4 11" xfId="2842" xr:uid="{57887524-BA8B-4E3C-B859-C48C0D4B0974}"/>
    <cellStyle name="Normal 4 11 2" xfId="2843" xr:uid="{F7BE63A3-1DCC-4D8F-8005-63AEEFE56BC3}"/>
    <cellStyle name="Normal 4 11 3" xfId="2844" xr:uid="{17E7DA0B-81CD-4ADC-A94F-D0F9558A8D47}"/>
    <cellStyle name="Normal 4 11 4" xfId="2845" xr:uid="{5190FB55-A673-411D-9187-8420B57DF76A}"/>
    <cellStyle name="Normal 4 11 5" xfId="2846" xr:uid="{D6E129E5-34F4-4974-A68A-808BD19DD416}"/>
    <cellStyle name="Normal 4 11 6" xfId="2847" xr:uid="{E6104C03-CA2B-4BAF-89D3-A5D25240F20F}"/>
    <cellStyle name="Normal 4 11 7" xfId="2848" xr:uid="{0BD45A6B-52D1-48D0-A8E6-5B4D970C1C24}"/>
    <cellStyle name="Normal 4 11 8" xfId="2849" xr:uid="{3D75F273-4649-4185-895A-041CC1D608CE}"/>
    <cellStyle name="Normal 4 12" xfId="2850" xr:uid="{7A9F06B4-F9D7-45E2-9AF3-ED06E4985432}"/>
    <cellStyle name="Normal 4 12 2" xfId="2851" xr:uid="{6DA896CA-EA06-4EFB-B141-7AE98E465BBB}"/>
    <cellStyle name="Normal 4 12 3" xfId="2852" xr:uid="{CDB44489-4349-479A-B23B-E02D5FD65E7A}"/>
    <cellStyle name="Normal 4 12 4" xfId="2853" xr:uid="{322400C6-453A-496E-81D1-38AF42E9F1E5}"/>
    <cellStyle name="Normal 4 12 5" xfId="2854" xr:uid="{B97EF23E-D324-4E28-A04A-11EAFF65CA28}"/>
    <cellStyle name="Normal 4 12 6" xfId="2855" xr:uid="{930029E3-A790-4F23-86DE-0CF62CC0C15E}"/>
    <cellStyle name="Normal 4 12 7" xfId="2856" xr:uid="{5C351805-1C93-49E6-B8A8-32B679B6CADA}"/>
    <cellStyle name="Normal 4 12 8" xfId="2857" xr:uid="{F79C3EE3-E808-4668-A46C-8252650BA232}"/>
    <cellStyle name="Normal 4 13" xfId="2858" xr:uid="{4E72B6AB-15F0-4EAB-8238-3E18446C6939}"/>
    <cellStyle name="Normal 4 13 2" xfId="2859" xr:uid="{CE8E320A-24A2-4BE5-B9EC-39FDD39D6E28}"/>
    <cellStyle name="Normal 4 13 3" xfId="2860" xr:uid="{03161D02-AE78-4EDD-8A6A-F479727C5FD5}"/>
    <cellStyle name="Normal 4 13 4" xfId="2861" xr:uid="{345CD2B4-2275-48BA-9FF4-B0199185A9FA}"/>
    <cellStyle name="Normal 4 13 5" xfId="2862" xr:uid="{82AA785C-ABEC-46A3-92A4-06BB19AC9ADD}"/>
    <cellStyle name="Normal 4 13 6" xfId="2863" xr:uid="{F2A4FA1D-8967-4F4A-B115-046B1F362C92}"/>
    <cellStyle name="Normal 4 13 7" xfId="2864" xr:uid="{338AE054-F660-449C-9B66-CBB7CFCCD3E5}"/>
    <cellStyle name="Normal 4 13 8" xfId="2865" xr:uid="{2B264EA8-2A17-4D55-A7CE-7C49C5CECC41}"/>
    <cellStyle name="Normal 4 14" xfId="2866" xr:uid="{EB569FFA-2C4B-4D53-B90E-C7318CBBFA0E}"/>
    <cellStyle name="Normal 4 14 2" xfId="2867" xr:uid="{48870871-EA28-42C8-AE16-B5EC023F041B}"/>
    <cellStyle name="Normal 4 14 3" xfId="2868" xr:uid="{F56FA62F-3CFB-4CED-AC7D-3E2CD56CF66C}"/>
    <cellStyle name="Normal 4 14 4" xfId="2869" xr:uid="{E079A1EF-15B9-4290-B33E-59DF4DB8B8A7}"/>
    <cellStyle name="Normal 4 14 5" xfId="2870" xr:uid="{AF5678A3-9BA4-4708-AE4E-D3DEFB90F96B}"/>
    <cellStyle name="Normal 4 14 6" xfId="2871" xr:uid="{4CC9992D-AE6D-4DF8-AC1C-F0C248681B13}"/>
    <cellStyle name="Normal 4 14 7" xfId="2872" xr:uid="{CD677C77-ADD6-4260-8C58-FE0AC46327ED}"/>
    <cellStyle name="Normal 4 14 8" xfId="2873" xr:uid="{DD2465A3-A0AE-4C2C-B407-E7E9D5B5D065}"/>
    <cellStyle name="Normal 4 15" xfId="2874" xr:uid="{548D8D45-04C3-4D6E-909B-D697BBE99F78}"/>
    <cellStyle name="Normal 4 15 2" xfId="2875" xr:uid="{9A869C13-DC33-4FF1-8924-787108FA9399}"/>
    <cellStyle name="Normal 4 15 3" xfId="2876" xr:uid="{FA3A7E29-32DA-4635-9465-75A1F9AF069E}"/>
    <cellStyle name="Normal 4 15 4" xfId="2877" xr:uid="{9E613BC2-CA1A-4582-89C1-10E0291C3CBB}"/>
    <cellStyle name="Normal 4 15 5" xfId="2878" xr:uid="{F8546146-F44B-48CF-93A5-3BF92A344073}"/>
    <cellStyle name="Normal 4 15 6" xfId="2879" xr:uid="{AEE6BBB7-E0FE-4E54-BFA0-20180564CE01}"/>
    <cellStyle name="Normal 4 15 7" xfId="2880" xr:uid="{0D9B1FBC-DD14-4F19-AEEF-FF34DE4C2181}"/>
    <cellStyle name="Normal 4 15 8" xfId="2881" xr:uid="{8B739087-EE2A-4118-B924-341A34E15C70}"/>
    <cellStyle name="Normal 4 16" xfId="2882" xr:uid="{48AEDAC1-457F-4C8D-BD98-C86EB61B4E38}"/>
    <cellStyle name="Normal 4 16 2" xfId="2883" xr:uid="{05B4526B-6A15-4CCC-902E-181F8D374041}"/>
    <cellStyle name="Normal 4 16 3" xfId="2884" xr:uid="{8477B447-282C-4941-85CB-58CF146BCE04}"/>
    <cellStyle name="Normal 4 16 4" xfId="2885" xr:uid="{3323D923-970F-44C7-935A-B624D90531A3}"/>
    <cellStyle name="Normal 4 16 5" xfId="2886" xr:uid="{DE25704E-489D-4B8C-8A47-6FB034E25043}"/>
    <cellStyle name="Normal 4 16 6" xfId="2887" xr:uid="{BCF06146-E7F8-47FA-BDB2-C913F2A313A1}"/>
    <cellStyle name="Normal 4 16 7" xfId="2888" xr:uid="{1280BB4C-356B-4A32-9B53-DEA656C60D8F}"/>
    <cellStyle name="Normal 4 16 8" xfId="2889" xr:uid="{43AA3A42-3BEB-4DE6-AC2A-DBD1BB29255E}"/>
    <cellStyle name="Normal 4 17" xfId="2890" xr:uid="{85FE9552-5A84-42FF-8A90-41D2316BBE07}"/>
    <cellStyle name="Normal 4 17 2" xfId="2891" xr:uid="{EF5657E7-E6AD-4C27-9C1B-A0E1C5651B33}"/>
    <cellStyle name="Normal 4 17 3" xfId="2892" xr:uid="{5206EE10-3CD1-4D6A-B513-89BD8D8D4C33}"/>
    <cellStyle name="Normal 4 17 4" xfId="2893" xr:uid="{D4BA4509-E091-482E-ABCA-9DE0E29A9836}"/>
    <cellStyle name="Normal 4 17 5" xfId="2894" xr:uid="{A9773421-0B0A-4E5E-83D1-A708B4BF013C}"/>
    <cellStyle name="Normal 4 17 6" xfId="2895" xr:uid="{1F6CF5E1-88A3-498A-884A-0FE42F6533EC}"/>
    <cellStyle name="Normal 4 17 7" xfId="2896" xr:uid="{CA42BD82-A468-4526-BE63-A338946AC467}"/>
    <cellStyle name="Normal 4 17 8" xfId="2897" xr:uid="{9AE93407-B42E-4D9C-A166-3DCE90723524}"/>
    <cellStyle name="Normal 4 18" xfId="2898" xr:uid="{E6BD61BD-797E-43BD-847F-455D6393AC15}"/>
    <cellStyle name="Normal 4 18 2" xfId="2899" xr:uid="{5341F9F5-BCD7-4AC2-A685-D7B027DEC87A}"/>
    <cellStyle name="Normal 4 18 3" xfId="2900" xr:uid="{02CDC127-A922-4F3C-9DAD-A1870A6D7F8B}"/>
    <cellStyle name="Normal 4 18 4" xfId="2901" xr:uid="{5AECA923-1211-412C-A8AB-6A42D210F13B}"/>
    <cellStyle name="Normal 4 18 5" xfId="2902" xr:uid="{8C525084-AE10-46AE-B8E4-FA7A769FF61E}"/>
    <cellStyle name="Normal 4 18 6" xfId="2903" xr:uid="{93481E7A-34BB-49EC-9508-58317E2C1BC4}"/>
    <cellStyle name="Normal 4 18 7" xfId="2904" xr:uid="{18EF5038-1238-4304-8B4A-315B5615A685}"/>
    <cellStyle name="Normal 4 18 8" xfId="2905" xr:uid="{1A15B854-5EEA-488D-A60E-2DA39920FB8E}"/>
    <cellStyle name="Normal 4 19" xfId="2906" xr:uid="{B3964682-EBF5-4258-B971-B685F35D0E5E}"/>
    <cellStyle name="Normal 4 19 2" xfId="2907" xr:uid="{E2A74299-024C-47DD-A5CC-46434E897424}"/>
    <cellStyle name="Normal 4 19 3" xfId="2908" xr:uid="{545ACA0D-1756-4730-9C93-A1703F7440EB}"/>
    <cellStyle name="Normal 4 19 4" xfId="2909" xr:uid="{7D0CB34E-28CB-4CCE-BC49-8C651DF74C54}"/>
    <cellStyle name="Normal 4 19 5" xfId="2910" xr:uid="{8CF0EBA5-00C0-424C-A1ED-5BB183A05B43}"/>
    <cellStyle name="Normal 4 19 6" xfId="2911" xr:uid="{0FF9DC73-B026-4BE4-98A2-100D03E0DD5A}"/>
    <cellStyle name="Normal 4 19 7" xfId="2912" xr:uid="{D465952E-10C3-407D-B36E-1F6F0D55C7F4}"/>
    <cellStyle name="Normal 4 19 8" xfId="2913" xr:uid="{FF5F4CD3-21BC-4063-A2B2-EF0F25BA60C1}"/>
    <cellStyle name="Normal 4 2" xfId="196" xr:uid="{C354E0DF-C3C5-4CA9-A531-F55855723B9B}"/>
    <cellStyle name="Normal 4 2 10" xfId="3442" xr:uid="{102F487B-066E-4B28-A429-B0D3DCC1D6D6}"/>
    <cellStyle name="Normal 4 2 11" xfId="2914" xr:uid="{D5F91F81-56F9-4318-B01F-CFCA7758ED09}"/>
    <cellStyle name="Normal 4 2 2" xfId="682" xr:uid="{00000000-0005-0000-0000-00004F000000}"/>
    <cellStyle name="Normal 4 2 2 2" xfId="929" xr:uid="{82A83A2C-0A27-4479-8C73-7FFB678F383E}"/>
    <cellStyle name="Normal 4 2 2 3" xfId="2915" xr:uid="{D3814FAB-9797-4006-8D31-A65BAEF3D24E}"/>
    <cellStyle name="Normal 4 2 3" xfId="755" xr:uid="{1EB6BBA0-4E1B-4BB5-93DB-340EF6148157}"/>
    <cellStyle name="Normal 4 2 3 2" xfId="2916" xr:uid="{2ABF5093-4153-435A-9131-1CA05F270637}"/>
    <cellStyle name="Normal 4 2 4" xfId="881" xr:uid="{00000000-0005-0000-0000-00004E000000}"/>
    <cellStyle name="Normal 4 2 4 2" xfId="2917" xr:uid="{3FACA512-9411-4435-9BC9-53E7CA2A8ED3}"/>
    <cellStyle name="Normal 4 2 5" xfId="1269" xr:uid="{00000000-0005-0000-0000-000091010000}"/>
    <cellStyle name="Normal 4 2 5 2" xfId="2918" xr:uid="{7D351E09-9E7E-4832-BB2D-F2B6CC98AA62}"/>
    <cellStyle name="Normal 4 2 6" xfId="2919" xr:uid="{1403E556-9F65-471F-A313-D6D939E84E22}"/>
    <cellStyle name="Normal 4 2 7" xfId="2920" xr:uid="{E4DAED7A-DBA1-400A-ABB3-424585639D43}"/>
    <cellStyle name="Normal 4 2 8" xfId="2921" xr:uid="{DB2EFF4B-8D50-41E1-AF73-81CF0D88C9A3}"/>
    <cellStyle name="Normal 4 2 9" xfId="3644" xr:uid="{883C7E5E-6071-4DA5-AEDD-3EA0DD37437A}"/>
    <cellStyle name="Normal 4 20" xfId="2922" xr:uid="{3EBEAFD0-959F-4513-A1A5-C74F4887E660}"/>
    <cellStyle name="Normal 4 20 2" xfId="2923" xr:uid="{8CB6C8F6-AB25-440A-B3B0-08DCBE46E012}"/>
    <cellStyle name="Normal 4 20 3" xfId="2924" xr:uid="{4741ADA2-C55B-446D-A78F-D39599049AF7}"/>
    <cellStyle name="Normal 4 20 4" xfId="2925" xr:uid="{DDE5E5E1-7462-4CB9-A386-EFA37A44B1D8}"/>
    <cellStyle name="Normal 4 20 5" xfId="2926" xr:uid="{C4513D32-1BFD-4445-AF5B-D2B6CEB12222}"/>
    <cellStyle name="Normal 4 20 6" xfId="2927" xr:uid="{5E2ED21D-18C3-4483-8852-27770B027F28}"/>
    <cellStyle name="Normal 4 20 7" xfId="2928" xr:uid="{E1377A75-9B41-47F4-8E6F-92B47CA9FDD4}"/>
    <cellStyle name="Normal 4 20 8" xfId="2929" xr:uid="{F156CEBC-A861-4006-9336-AC32CC281C7D}"/>
    <cellStyle name="Normal 4 21" xfId="2930" xr:uid="{2686373A-8B36-4BD0-BADD-37F9ACC0D686}"/>
    <cellStyle name="Normal 4 21 2" xfId="2931" xr:uid="{C179ABBB-329C-4558-B442-08719F2E49C4}"/>
    <cellStyle name="Normal 4 21 3" xfId="2932" xr:uid="{E9E61132-0C8F-46E0-B72A-7BC6CFF22F9C}"/>
    <cellStyle name="Normal 4 21 4" xfId="2933" xr:uid="{66D671BB-2268-4D22-AFDA-6AE101ACCB1D}"/>
    <cellStyle name="Normal 4 21 5" xfId="2934" xr:uid="{F810637F-A5C1-49D3-B391-9AC28E64FD50}"/>
    <cellStyle name="Normal 4 21 6" xfId="2935" xr:uid="{F1676182-816C-4EC9-9591-D2B33C93F785}"/>
    <cellStyle name="Normal 4 21 7" xfId="2936" xr:uid="{34E4F886-DAE3-4E03-89B1-3F9FE2F01274}"/>
    <cellStyle name="Normal 4 21 8" xfId="2937" xr:uid="{6AA58524-D5FC-4017-881F-1509F901FA96}"/>
    <cellStyle name="Normal 4 22" xfId="2938" xr:uid="{D52C41AE-D053-441A-8ED5-080B8B98391F}"/>
    <cellStyle name="Normal 4 22 2" xfId="2939" xr:uid="{CC2434A2-3AE7-426D-A357-DBF6C3B4AFEA}"/>
    <cellStyle name="Normal 4 22 3" xfId="2940" xr:uid="{75EAFDEC-1A01-427B-A7D5-262517D927BD}"/>
    <cellStyle name="Normal 4 22 4" xfId="2941" xr:uid="{B2D3EBE0-2F78-4260-965C-348E29D3DD54}"/>
    <cellStyle name="Normal 4 22 5" xfId="2942" xr:uid="{5B3622FD-CA1A-42BF-B82E-FAD00B494741}"/>
    <cellStyle name="Normal 4 22 6" xfId="2943" xr:uid="{39BC055A-17EB-4273-AF89-F1B1843ED2F6}"/>
    <cellStyle name="Normal 4 22 7" xfId="2944" xr:uid="{C2693955-8A1C-4D19-965C-E94F086FB706}"/>
    <cellStyle name="Normal 4 22 8" xfId="2945" xr:uid="{0EEEE8C6-F498-485C-B35B-223A6CCF86D7}"/>
    <cellStyle name="Normal 4 23" xfId="2946" xr:uid="{1F50944D-7CD3-40B2-AD8D-A4CE36D2CCB0}"/>
    <cellStyle name="Normal 4 23 2" xfId="2947" xr:uid="{04CF5FF5-2CC9-4D16-BE86-45BE1DD68E2F}"/>
    <cellStyle name="Normal 4 23 3" xfId="2948" xr:uid="{3ED20117-9CD6-46C4-AE17-CC3627CC34B4}"/>
    <cellStyle name="Normal 4 23 4" xfId="2949" xr:uid="{A15BC878-A649-4E93-86F9-C56ADE3847DC}"/>
    <cellStyle name="Normal 4 23 5" xfId="2950" xr:uid="{A5E7557D-54FE-47C2-A7FC-0F8C164F840C}"/>
    <cellStyle name="Normal 4 23 6" xfId="2951" xr:uid="{7A141F05-4B55-4C7D-8146-5C0E2E58134C}"/>
    <cellStyle name="Normal 4 23 7" xfId="2952" xr:uid="{B79900C5-09E9-4062-B692-F503E092EECE}"/>
    <cellStyle name="Normal 4 23 8" xfId="2953" xr:uid="{610257F8-29FC-47AC-8B0C-5567398037C4}"/>
    <cellStyle name="Normal 4 24" xfId="2954" xr:uid="{0D5C6054-8F5A-41F5-A82C-12018602C85C}"/>
    <cellStyle name="Normal 4 24 2" xfId="2955" xr:uid="{496B68E9-8E0C-4E06-924B-D6D77AA61B67}"/>
    <cellStyle name="Normal 4 24 3" xfId="2956" xr:uid="{73B05ED1-F4C7-4461-821C-8A3A2D8E28E2}"/>
    <cellStyle name="Normal 4 24 4" xfId="2957" xr:uid="{6F18DD0F-7377-4FD0-995C-96CBB2B38504}"/>
    <cellStyle name="Normal 4 24 5" xfId="2958" xr:uid="{AB082583-1FFD-46AE-B3BC-71DD3BC7EB2F}"/>
    <cellStyle name="Normal 4 24 6" xfId="2959" xr:uid="{E97B9320-53D4-4EC0-B9A2-A36F1DF4C0F9}"/>
    <cellStyle name="Normal 4 24 7" xfId="2960" xr:uid="{982C014B-3AA5-4541-8183-9590F638047D}"/>
    <cellStyle name="Normal 4 24 8" xfId="2961" xr:uid="{769DF510-BE6A-4D3D-99F5-D8B2FD77D3FA}"/>
    <cellStyle name="Normal 4 25" xfId="2962" xr:uid="{00B3CC8A-8855-49BC-86BE-C69650053760}"/>
    <cellStyle name="Normal 4 25 2" xfId="2963" xr:uid="{C987977D-D9D6-48CB-BD67-E5B9FE0FC4D0}"/>
    <cellStyle name="Normal 4 25 3" xfId="2964" xr:uid="{76B9AD01-CB03-46B4-9A28-CB262A3E0B16}"/>
    <cellStyle name="Normal 4 25 4" xfId="2965" xr:uid="{A89DBC6E-3A5B-45A6-8C5D-C187DD489FD2}"/>
    <cellStyle name="Normal 4 26" xfId="2966" xr:uid="{69C22A54-C008-4744-827D-584425473AF2}"/>
    <cellStyle name="Normal 4 27" xfId="2967" xr:uid="{5B1A9393-0223-46CA-866D-A35330E670CE}"/>
    <cellStyle name="Normal 4 28" xfId="2968" xr:uid="{E53C2096-7CB8-49DB-977E-98CA48571DB0}"/>
    <cellStyle name="Normal 4 29" xfId="2969" xr:uid="{AC4648B6-F188-4B78-9DA4-F58C8842F792}"/>
    <cellStyle name="Normal 4 3" xfId="188" xr:uid="{00000000-0005-0000-0000-000032000000}"/>
    <cellStyle name="Normal 4 3 2" xfId="681" xr:uid="{00000000-0005-0000-0000-000050000000}"/>
    <cellStyle name="Normal 4 3 2 2" xfId="2971" xr:uid="{ACF756A5-EE22-4235-A1C6-385B2E9E0311}"/>
    <cellStyle name="Normal 4 3 3" xfId="2972" xr:uid="{24F0C031-0C71-4E55-BB8F-363D797FC46B}"/>
    <cellStyle name="Normal 4 3 4" xfId="2973" xr:uid="{9CC01F4E-8C47-4FD1-8B82-089D9A044BCB}"/>
    <cellStyle name="Normal 4 3 5" xfId="2974" xr:uid="{8DBE3530-A4CB-464D-BC5A-2F97C2CF9A11}"/>
    <cellStyle name="Normal 4 3 6" xfId="2975" xr:uid="{F6288AAB-3846-4E1D-BFA5-6AFA3E8451F1}"/>
    <cellStyle name="Normal 4 3 7" xfId="2976" xr:uid="{32812C53-9EB9-48EF-A8E7-1A427A91592D}"/>
    <cellStyle name="Normal 4 3 8" xfId="2977" xr:uid="{1A3E2B1E-D5CC-4869-BC3F-346D27D894E5}"/>
    <cellStyle name="Normal 4 3 9" xfId="2970" xr:uid="{026728DD-A7F4-406C-8008-A4F92FF56B19}"/>
    <cellStyle name="Normal 4 30" xfId="2978" xr:uid="{27B62FFC-4464-4790-8DF8-F1D602C8F7C4}"/>
    <cellStyle name="Normal 4 31" xfId="2979" xr:uid="{E68AEA1C-80C6-493C-9AB2-9FC162713974}"/>
    <cellStyle name="Normal 4 32" xfId="3552" xr:uid="{B200AF31-D272-4CCA-98FA-CD8C7499A550}"/>
    <cellStyle name="Normal 4 33" xfId="3569" xr:uid="{E96CA4E8-CC48-4BC1-96EE-071669E69613}"/>
    <cellStyle name="Normal 4 34" xfId="3560" xr:uid="{45CB7B6F-8C7A-46D3-B522-66F4DF96FD3E}"/>
    <cellStyle name="Normal 4 35" xfId="2833" xr:uid="{1AA6D433-8D95-4686-8E39-17415252878E}"/>
    <cellStyle name="Normal 4 4" xfId="710" xr:uid="{E59CBC82-92CE-47D7-817B-8FD5280DD78B}"/>
    <cellStyle name="Normal 4 4 2" xfId="1080" xr:uid="{00000000-0005-0000-0000-000093010000}"/>
    <cellStyle name="Normal 4 4 2 2" xfId="2981" xr:uid="{3AD23211-FF3F-4EED-B629-6B289C52C2DD}"/>
    <cellStyle name="Normal 4 4 3" xfId="2982" xr:uid="{4CF2E2D4-88E3-4485-B470-F1E6A7B65B7A}"/>
    <cellStyle name="Normal 4 4 4" xfId="2983" xr:uid="{0D857877-9B93-4FC0-B73E-10D4881BBEBA}"/>
    <cellStyle name="Normal 4 4 5" xfId="2984" xr:uid="{9F40EC74-AA33-460D-83B5-025B6782758C}"/>
    <cellStyle name="Normal 4 4 6" xfId="2985" xr:uid="{3A856F2E-C60E-4E55-90C5-AE4C75788E45}"/>
    <cellStyle name="Normal 4 4 7" xfId="2986" xr:uid="{468798CB-2CDA-4AB4-BB6C-A06F4DC08767}"/>
    <cellStyle name="Normal 4 4 8" xfId="2987" xr:uid="{039EC156-90C9-4CB2-8994-DB59CB2E8C94}"/>
    <cellStyle name="Normal 4 4 9" xfId="2980" xr:uid="{1F78415E-9192-4B6D-9821-A08DFDD55D4B}"/>
    <cellStyle name="Normal 4 5" xfId="757" xr:uid="{192576D4-66B0-473A-87EA-6EF85DB815F4}"/>
    <cellStyle name="Normal 4 5 2" xfId="1378" xr:uid="{00000000-0005-0000-0000-000094010000}"/>
    <cellStyle name="Normal 4 5 2 2" xfId="2989" xr:uid="{BCFB6C63-8D14-4E2E-A29D-0A0317C4C4FA}"/>
    <cellStyle name="Normal 4 5 3" xfId="2990" xr:uid="{8C43375D-74B0-449C-B096-1AF7B33173E7}"/>
    <cellStyle name="Normal 4 5 4" xfId="2991" xr:uid="{C5590C54-7648-466B-BF2B-293046C93B9D}"/>
    <cellStyle name="Normal 4 5 5" xfId="2992" xr:uid="{8EF1008E-354E-45EF-8E9C-FA5DA03FC931}"/>
    <cellStyle name="Normal 4 5 6" xfId="2993" xr:uid="{D11928DB-978E-4748-A929-C8004BA3F2DB}"/>
    <cellStyle name="Normal 4 5 7" xfId="2994" xr:uid="{FE3A0C47-3BCD-4B1B-8769-A135C3A7134D}"/>
    <cellStyle name="Normal 4 5 8" xfId="2995" xr:uid="{BADA9D82-3F6E-405A-886C-80FDF9D9FEB8}"/>
    <cellStyle name="Normal 4 5 9" xfId="2988" xr:uid="{6E6464A1-20DB-4691-9CCD-5EE7133CED04}"/>
    <cellStyle name="Normal 4 6" xfId="662" xr:uid="{00000000-0005-0000-0000-00004D000000}"/>
    <cellStyle name="Normal 4 6 2" xfId="2997" xr:uid="{9397CC47-D3C4-40CB-B7CE-E2D58C75CAF1}"/>
    <cellStyle name="Normal 4 6 3" xfId="2998" xr:uid="{B072C5D9-2096-4125-A4C8-33EAD4DFD03A}"/>
    <cellStyle name="Normal 4 6 4" xfId="2999" xr:uid="{85485C02-79FC-429C-8734-C4AE3585CDFF}"/>
    <cellStyle name="Normal 4 6 5" xfId="3000" xr:uid="{7D5485B5-F22B-4BE9-975A-404A37DE8E3F}"/>
    <cellStyle name="Normal 4 6 6" xfId="3001" xr:uid="{1E37C76A-A257-4A83-9C92-4E3CAA2A9B8A}"/>
    <cellStyle name="Normal 4 6 7" xfId="3002" xr:uid="{B8E2CB75-87D7-4581-94C3-8FD21EB0CB1B}"/>
    <cellStyle name="Normal 4 6 8" xfId="3003" xr:uid="{A161E12E-70A7-4BC1-B4CF-19F6508647BF}"/>
    <cellStyle name="Normal 4 6 9" xfId="2996" xr:uid="{BCBC1DA7-1012-4F87-9058-633918C11364}"/>
    <cellStyle name="Normal 4 7" xfId="1457" xr:uid="{00000000-0005-0000-0000-00002B000000}"/>
    <cellStyle name="Normal 4 7 2" xfId="3005" xr:uid="{6C73056F-E139-4DDA-A033-87E846BA084F}"/>
    <cellStyle name="Normal 4 7 3" xfId="3006" xr:uid="{95AA3204-8E0C-48F3-80C3-06E84256C263}"/>
    <cellStyle name="Normal 4 7 4" xfId="3007" xr:uid="{D5F70103-B254-4222-9635-F4B0D884AF9B}"/>
    <cellStyle name="Normal 4 7 5" xfId="3008" xr:uid="{0D7C56EB-68F2-4F7E-AC31-8D2072FF2242}"/>
    <cellStyle name="Normal 4 7 6" xfId="3009" xr:uid="{58EAB56C-35C2-4782-9A89-79BAC3A0F00B}"/>
    <cellStyle name="Normal 4 7 7" xfId="3010" xr:uid="{BA4F5F4D-67EA-4E5F-9DE3-3400DE64467F}"/>
    <cellStyle name="Normal 4 7 8" xfId="3011" xr:uid="{1FE635B1-F259-4C30-A4C8-2C1E3A31F3FE}"/>
    <cellStyle name="Normal 4 7 9" xfId="3004" xr:uid="{9697EB93-55A3-4602-A176-7F2D1691264E}"/>
    <cellStyle name="Normal 4 8" xfId="3012" xr:uid="{D6AE9303-376D-4D33-823C-517AF77242D1}"/>
    <cellStyle name="Normal 4 8 2" xfId="3013" xr:uid="{3690913D-7BA2-46A4-99AE-51DBDDBC8996}"/>
    <cellStyle name="Normal 4 8 3" xfId="3014" xr:uid="{800D105D-0441-4155-8756-09D07DD3CEF2}"/>
    <cellStyle name="Normal 4 8 4" xfId="3015" xr:uid="{2E2F97F1-8E3E-49BE-8783-71676E5CD189}"/>
    <cellStyle name="Normal 4 8 5" xfId="3016" xr:uid="{BAF236FF-5EB8-40E8-B539-8C3994A2F957}"/>
    <cellStyle name="Normal 4 8 6" xfId="3017" xr:uid="{E431A273-BC11-4707-BBD0-43BE81E38C4D}"/>
    <cellStyle name="Normal 4 8 7" xfId="3018" xr:uid="{7157F711-33AC-4188-B156-D0E32976F147}"/>
    <cellStyle name="Normal 4 8 8" xfId="3019" xr:uid="{67DCC3F7-FF4F-4C80-8660-925823EB9446}"/>
    <cellStyle name="Normal 4 9" xfId="3020" xr:uid="{11021509-F64B-47C7-9A94-6915AC95C289}"/>
    <cellStyle name="Normal 4 9 2" xfId="3021" xr:uid="{1129F7D7-5503-4EEE-8BA6-01716ED80178}"/>
    <cellStyle name="Normal 4 9 3" xfId="3022" xr:uid="{C31962B6-4FF2-45E4-B698-F57AFAB6C546}"/>
    <cellStyle name="Normal 4 9 4" xfId="3023" xr:uid="{852A0222-8622-47E9-AC60-E106A6DF3156}"/>
    <cellStyle name="Normal 4 9 5" xfId="3024" xr:uid="{30A6C4D3-1381-4C8B-A31F-B7599A4C05D5}"/>
    <cellStyle name="Normal 4 9 6" xfId="3025" xr:uid="{F070E523-6813-4476-84BA-6DC256D9AC3E}"/>
    <cellStyle name="Normal 4 9 7" xfId="3026" xr:uid="{AC323DF8-F78B-42AE-9648-1A6CBA4B3289}"/>
    <cellStyle name="Normal 4 9 8" xfId="3027" xr:uid="{1D527821-62BB-44DF-85B2-D37D264DE0C2}"/>
    <cellStyle name="Normal 40" xfId="1429" xr:uid="{00000000-0005-0000-0000-00002C000000}"/>
    <cellStyle name="Normal 41" xfId="1431" xr:uid="{00000000-0005-0000-0000-00002D000000}"/>
    <cellStyle name="Normal 41 2" xfId="3652" xr:uid="{E5D871AB-7C36-4D79-B1A3-4AFDCF1ABA8C}"/>
    <cellStyle name="Normal 42" xfId="1018" xr:uid="{00000000-0005-0000-0000-00002E000000}"/>
    <cellStyle name="Normal 42 2" xfId="3028" xr:uid="{79CEC532-EDC7-4459-A471-F55B4201F056}"/>
    <cellStyle name="Normal 43" xfId="1404" xr:uid="{00000000-0005-0000-0000-00002F000000}"/>
    <cellStyle name="Normal 43 2" xfId="3030" xr:uid="{D2799E1E-B0C2-41AB-A18C-2FD6928B4211}"/>
    <cellStyle name="Normal 43 3" xfId="3029" xr:uid="{82054EE4-6F22-430E-B5C6-8F673CBF7E01}"/>
    <cellStyle name="Normal 44" xfId="1406" xr:uid="{00000000-0005-0000-0000-000030000000}"/>
    <cellStyle name="Normal 44 2" xfId="3032" xr:uid="{08C72114-17BB-4624-9565-ACABB0D5D8CC}"/>
    <cellStyle name="Normal 44 3" xfId="3033" xr:uid="{6E2091EE-0814-446D-A156-92EF69728E14}"/>
    <cellStyle name="Normal 44 4" xfId="3034" xr:uid="{E2E26CD6-4D44-4246-A25B-FC5BEB5F77AE}"/>
    <cellStyle name="Normal 44 5" xfId="3035" xr:uid="{6C450765-BFEF-47A7-BA0E-A122E8A70FEF}"/>
    <cellStyle name="Normal 44 6" xfId="3036" xr:uid="{284A8A3F-6B5C-4FED-882E-6991E9AF70E3}"/>
    <cellStyle name="Normal 44 7" xfId="3031" xr:uid="{58DD4235-0734-40D1-BE56-9AFB5C5A8859}"/>
    <cellStyle name="Normal 45" xfId="1390" xr:uid="{00000000-0005-0000-0000-000031000000}"/>
    <cellStyle name="Normal 45 2" xfId="3645" xr:uid="{EF96BD17-E707-4D8C-A194-D3A92C77B862}"/>
    <cellStyle name="Normal 46" xfId="1446" xr:uid="{00000000-0005-0000-0000-000032000000}"/>
    <cellStyle name="Normal 47" xfId="1459" xr:uid="{00000000-0005-0000-0000-000033000000}"/>
    <cellStyle name="Normal 47 2" xfId="3037" xr:uid="{4E97255F-31F2-4294-AFF8-748F071789DF}"/>
    <cellStyle name="Normal 48" xfId="1264" xr:uid="{00000000-0005-0000-0000-000034000000}"/>
    <cellStyle name="Normal 48 2" xfId="3546" xr:uid="{EF33F127-D62E-48B9-A46F-76122113F0B5}"/>
    <cellStyle name="Normal 48 3" xfId="3038" xr:uid="{6D76AF9A-E602-4834-9422-EAB739C930DF}"/>
    <cellStyle name="Normal 49" xfId="1447" xr:uid="{00000000-0005-0000-0000-000035000000}"/>
    <cellStyle name="Normal 49 2" xfId="3547" xr:uid="{30B52B03-D759-41EF-AE0F-28ACFE305CF4}"/>
    <cellStyle name="Normal 49 3" xfId="3039" xr:uid="{966AF73F-7ED4-4AAB-8AC6-EFC1132AE2C8}"/>
    <cellStyle name="Normal 5" xfId="55" xr:uid="{00000000-0005-0000-0000-00003A000000}"/>
    <cellStyle name="Normal 5 10" xfId="3041" xr:uid="{AF1729BF-6034-4189-98D4-951CC38F8824}"/>
    <cellStyle name="Normal 5 11" xfId="3042" xr:uid="{4FC16A0F-A96A-4D97-8922-2C3C16C5749D}"/>
    <cellStyle name="Normal 5 12" xfId="3043" xr:uid="{98BD0803-9515-4A0C-A905-2CB844B8BDF3}"/>
    <cellStyle name="Normal 5 13" xfId="3580" xr:uid="{D349DA2B-A56D-4FCE-A55B-9CC47CBA15C0}"/>
    <cellStyle name="Normal 5 14" xfId="3040" xr:uid="{7EEDB546-35B1-4EFD-8346-1FD90CADDE77}"/>
    <cellStyle name="Normal 5 2" xfId="613" xr:uid="{00000000-0005-0000-0000-00004F000000}"/>
    <cellStyle name="Normal 5 2 2" xfId="671" xr:uid="{00000000-0005-0000-0000-000052000000}"/>
    <cellStyle name="Normal 5 2 2 2" xfId="3045" xr:uid="{67F147B5-A603-4195-89AE-79182F1339B1}"/>
    <cellStyle name="Normal 5 2 3" xfId="930" xr:uid="{EE0C634D-ADF5-4E22-9D3F-34B4BC2E5A0E}"/>
    <cellStyle name="Normal 5 2 3 2" xfId="3046" xr:uid="{12359469-7024-45F9-B1C0-E635356C0B58}"/>
    <cellStyle name="Normal 5 2 4" xfId="3047" xr:uid="{611A1000-00AE-4E19-9ABF-3E60A9F731FC}"/>
    <cellStyle name="Normal 5 2 5" xfId="3048" xr:uid="{00A04608-91F2-4320-9310-4751B79FBFEE}"/>
    <cellStyle name="Normal 5 2 6" xfId="3049" xr:uid="{E5F71958-0FB0-4BFF-8346-62D2C610C131}"/>
    <cellStyle name="Normal 5 2 7" xfId="3050" xr:uid="{7DE30B55-CE1C-48C9-BF07-F8E45FCC367D}"/>
    <cellStyle name="Normal 5 2 8" xfId="3051" xr:uid="{9460FB55-9FBD-4E96-A5A9-1F7684D5464B}"/>
    <cellStyle name="Normal 5 2 9" xfId="3044" xr:uid="{61FAC3E8-59AD-48AF-9BBE-63E103D2698B}"/>
    <cellStyle name="Normal 5 3" xfId="760" xr:uid="{9A55F012-29B9-4D59-A7A5-59936CA7B974}"/>
    <cellStyle name="Normal 5 3 2" xfId="3053" xr:uid="{658928F8-1174-440A-AA44-046500AEFFE8}"/>
    <cellStyle name="Normal 5 3 3" xfId="3054" xr:uid="{C5D5E7D0-A81B-4DD7-AE6D-EF83BCCE68C9}"/>
    <cellStyle name="Normal 5 3 4" xfId="3055" xr:uid="{B3FFFCD2-4763-4F64-B48B-107B41607F9B}"/>
    <cellStyle name="Normal 5 3 5" xfId="3056" xr:uid="{B6260841-C807-4D27-BFAC-4FFDA46E91D9}"/>
    <cellStyle name="Normal 5 3 6" xfId="3057" xr:uid="{63683341-79D9-4A71-A65E-780F29A5B3CF}"/>
    <cellStyle name="Normal 5 3 7" xfId="3058" xr:uid="{5E1E9D2A-4163-45EF-B931-D819D60ED94E}"/>
    <cellStyle name="Normal 5 3 8" xfId="3059" xr:uid="{1DAD51F1-3AE9-40C1-A68D-A70432CD8199}"/>
    <cellStyle name="Normal 5 3 9" xfId="3052" xr:uid="{ED30379B-166C-4F04-BF54-88F1CF5A27BE}"/>
    <cellStyle name="Normal 5 4" xfId="784" xr:uid="{EC095524-B008-499A-876B-73490E5DC835}"/>
    <cellStyle name="Normal 5 4 2" xfId="1334" xr:uid="{00000000-0005-0000-0000-000098010000}"/>
    <cellStyle name="Normal 5 4 2 2" xfId="3061" xr:uid="{84E0EAAF-FEC0-4121-A201-3DCE5D42ADFF}"/>
    <cellStyle name="Normal 5 4 3" xfId="3062" xr:uid="{D87AE7F6-00AC-4276-8052-D8A1D59F5EB0}"/>
    <cellStyle name="Normal 5 4 4" xfId="3063" xr:uid="{FD8E8BAB-CE28-490C-A18B-D1313A475E07}"/>
    <cellStyle name="Normal 5 4 5" xfId="3064" xr:uid="{BE3E6261-1420-455B-9D30-483A56B8F5BA}"/>
    <cellStyle name="Normal 5 4 6" xfId="3065" xr:uid="{9F787433-0EE7-4529-80AF-0ADA6BEC010E}"/>
    <cellStyle name="Normal 5 4 7" xfId="3066" xr:uid="{D7C81C5B-C02C-4A65-B133-D72564816648}"/>
    <cellStyle name="Normal 5 4 8" xfId="3067" xr:uid="{A2434F3E-18ED-4B4E-85E3-D471344FE49F}"/>
    <cellStyle name="Normal 5 4 9" xfId="3060" xr:uid="{E1F8FCB8-3E2D-4071-8BFB-B143034555BE}"/>
    <cellStyle name="Normal 5 5" xfId="1097" xr:uid="{00000000-0005-0000-0000-000099010000}"/>
    <cellStyle name="Normal 5 5 2" xfId="3069" xr:uid="{83D55A5E-0D2D-4719-86E3-BF6872C512D7}"/>
    <cellStyle name="Normal 5 5 3" xfId="3070" xr:uid="{B86996F5-76EB-4D2A-872F-B0D62AE5850E}"/>
    <cellStyle name="Normal 5 5 4" xfId="3071" xr:uid="{542CF7D1-63D0-4C35-8F14-F0B40842B0CB}"/>
    <cellStyle name="Normal 5 5 5" xfId="3072" xr:uid="{ECC859B2-25BA-480B-BD47-AD1090176AE4}"/>
    <cellStyle name="Normal 5 5 6" xfId="3073" xr:uid="{9786FA14-DBE0-44A7-8917-E0EBD6724FDD}"/>
    <cellStyle name="Normal 5 5 7" xfId="3074" xr:uid="{0D57DE73-168D-43CD-B1DD-35BE5486DD44}"/>
    <cellStyle name="Normal 5 5 8" xfId="3075" xr:uid="{48603057-878C-45AC-B8B1-C7AA1228A7CF}"/>
    <cellStyle name="Normal 5 5 9" xfId="3068" xr:uid="{32B67D6B-B0F4-4C23-A1A0-EAE5DD322A2F}"/>
    <cellStyle name="Normal 5 6" xfId="1409" xr:uid="{00000000-0005-0000-0000-000036000000}"/>
    <cellStyle name="Normal 5 6 2" xfId="3077" xr:uid="{A4121A73-C8B1-44A6-A0F2-7D19A7AC6504}"/>
    <cellStyle name="Normal 5 6 3" xfId="3078" xr:uid="{5774312F-1777-4A62-AD53-62D8C9A99840}"/>
    <cellStyle name="Normal 5 6 4" xfId="3079" xr:uid="{71E73E17-22D3-4AF1-9B2B-17E38BCB082F}"/>
    <cellStyle name="Normal 5 6 5" xfId="3080" xr:uid="{19312273-8BE7-4848-A533-71748FAA7819}"/>
    <cellStyle name="Normal 5 6 6" xfId="3081" xr:uid="{96DE688B-5CD6-4DF4-AC03-3AA664473FAD}"/>
    <cellStyle name="Normal 5 6 7" xfId="3082" xr:uid="{F2B3AFEF-05E8-41F4-8224-EBAE376666A5}"/>
    <cellStyle name="Normal 5 6 8" xfId="3083" xr:uid="{4D626B1A-B957-41BD-98B8-04277CE06963}"/>
    <cellStyle name="Normal 5 6 9" xfId="3076" xr:uid="{AA2218DE-5243-4CC6-BD44-27AB89A1E8B5}"/>
    <cellStyle name="Normal 5 7" xfId="3084" xr:uid="{D2C8E81F-91EE-475E-BE8C-FD8CD26C4097}"/>
    <cellStyle name="Normal 5 7 2" xfId="3085" xr:uid="{023D91FF-3ED0-493B-9042-D593F5895783}"/>
    <cellStyle name="Normal 5 7 3" xfId="3086" xr:uid="{0FAD6C3E-002A-4FB6-93A2-7E98EB16C0B3}"/>
    <cellStyle name="Normal 5 7 4" xfId="3087" xr:uid="{AF2E97C9-ED90-4B65-889D-269F632EBBD0}"/>
    <cellStyle name="Normal 5 7 5" xfId="3088" xr:uid="{2CD68456-F62F-4C2A-9BF7-6AC3384DCE48}"/>
    <cellStyle name="Normal 5 7 6" xfId="3089" xr:uid="{8017D845-64F8-4AAA-8944-A891741A74EE}"/>
    <cellStyle name="Normal 5 7 7" xfId="3090" xr:uid="{ECA47268-753C-4FE8-A5FE-B85F07F87587}"/>
    <cellStyle name="Normal 5 7 8" xfId="3091" xr:uid="{408110AE-4D22-45F6-8D13-EF6BF70BDAB8}"/>
    <cellStyle name="Normal 5 8" xfId="3092" xr:uid="{3A8CF2F8-1C83-474C-B283-F076AE2AE25F}"/>
    <cellStyle name="Normal 5 8 2" xfId="3093" xr:uid="{63C0B3E9-6098-4E04-B76C-A4034EE3F1C6}"/>
    <cellStyle name="Normal 5 8 3" xfId="3094" xr:uid="{8CE8D84F-AB92-4A54-8935-83A571EA9907}"/>
    <cellStyle name="Normal 5 8 4" xfId="3095" xr:uid="{025761CE-ED4A-4244-9171-6D0B6ABA41BD}"/>
    <cellStyle name="Normal 5 9" xfId="3096" xr:uid="{151197DB-6C0B-4F3E-B435-852632A9E6F4}"/>
    <cellStyle name="Normal 50" xfId="1432" xr:uid="{00000000-0005-0000-0000-000037000000}"/>
    <cellStyle name="Normal 50 2" xfId="3097" xr:uid="{AE440C4C-D700-4C9E-90EE-4E9473D8C3B4}"/>
    <cellStyle name="Normal 51" xfId="1458" xr:uid="{00000000-0005-0000-0000-000038000000}"/>
    <cellStyle name="Normal 51 2" xfId="3548" xr:uid="{A7D21158-574B-4F92-AE88-1BCADD058664}"/>
    <cellStyle name="Normal 51 3" xfId="3098" xr:uid="{15D4C612-66E1-4FEA-A39A-E2679822F1E4}"/>
    <cellStyle name="Normal 52" xfId="1412" xr:uid="{00000000-0005-0000-0000-000039000000}"/>
    <cellStyle name="Normal 52 2" xfId="3099" xr:uid="{071AEF6D-C733-421A-B99F-970372187244}"/>
    <cellStyle name="Normal 53" xfId="1444" xr:uid="{00000000-0005-0000-0000-00003A000000}"/>
    <cellStyle name="Normal 53 2" xfId="3100" xr:uid="{069546C0-127D-4302-AFD5-DF9EE7975C88}"/>
    <cellStyle name="Normal 54" xfId="1449" xr:uid="{00000000-0005-0000-0000-00003B000000}"/>
    <cellStyle name="Normal 54 2" xfId="3101" xr:uid="{16F0050B-7680-4522-BF35-B45D3683E554}"/>
    <cellStyle name="Normal 55" xfId="1000" xr:uid="{00000000-0005-0000-0000-00003C000000}"/>
    <cellStyle name="Normal 55 2" xfId="3102" xr:uid="{70C8E886-7709-4070-84EF-55E8F4DF14B0}"/>
    <cellStyle name="Normal 56" xfId="1410" xr:uid="{00000000-0005-0000-0000-00003D000000}"/>
    <cellStyle name="Normal 56 2" xfId="3103" xr:uid="{8906418D-3139-47EA-9B8A-C968293BF204}"/>
    <cellStyle name="Normal 57" xfId="1440" xr:uid="{00000000-0005-0000-0000-00003E000000}"/>
    <cellStyle name="Normal 57 2" xfId="3549" xr:uid="{3F50B753-F02B-4322-AC94-F2734391EF62}"/>
    <cellStyle name="Normal 58" xfId="1380" xr:uid="{00000000-0005-0000-0000-00003F000000}"/>
    <cellStyle name="Normal 58 2" xfId="3550" xr:uid="{7A322697-79DA-43A6-B247-1C542CA4B75F}"/>
    <cellStyle name="Normal 59" xfId="1418" xr:uid="{00000000-0005-0000-0000-000040000000}"/>
    <cellStyle name="Normal 6" xfId="14" xr:uid="{00000000-0005-0000-0000-00003B000000}"/>
    <cellStyle name="Normal 6 10" xfId="3105" xr:uid="{1395381F-5EC9-4608-AB4D-2B96AE4E84F4}"/>
    <cellStyle name="Normal 6 11" xfId="3106" xr:uid="{1AE21E03-E889-4340-B9E9-7DBDE9B3973B}"/>
    <cellStyle name="Normal 6 12" xfId="3107" xr:uid="{6A1F9654-0782-40D0-B773-CD5D25CBF061}"/>
    <cellStyle name="Normal 6 13" xfId="3590" xr:uid="{3B2BFC41-474E-4F51-9444-AC769247F3A7}"/>
    <cellStyle name="Normal 6 14" xfId="3104" xr:uid="{F80F6FE8-178A-47CB-94B0-3D3130EC7639}"/>
    <cellStyle name="Normal 6 2" xfId="56" xr:uid="{00000000-0005-0000-0000-00003C000000}"/>
    <cellStyle name="Normal 6 2 2" xfId="777" xr:uid="{E28FDB4C-C646-4256-A923-623F882AA03C}"/>
    <cellStyle name="Normal 6 2 2 2" xfId="3109" xr:uid="{AC6C85E9-4E31-4A91-B07B-5BB1DDE94578}"/>
    <cellStyle name="Normal 6 2 3" xfId="1434" xr:uid="{00000000-0005-0000-0000-000042000000}"/>
    <cellStyle name="Normal 6 2 3 2" xfId="3110" xr:uid="{1362C40C-8924-4E8D-9E38-2D9ACDDBEDD0}"/>
    <cellStyle name="Normal 6 2 4" xfId="3111" xr:uid="{571FCB95-A087-4E4E-A4E4-439750DB0FB2}"/>
    <cellStyle name="Normal 6 2 5" xfId="3112" xr:uid="{19DEDE9A-A543-473C-BF52-618A471A9F67}"/>
    <cellStyle name="Normal 6 2 6" xfId="3113" xr:uid="{2E182FC9-6511-4B54-9192-87A089638272}"/>
    <cellStyle name="Normal 6 2 7" xfId="3114" xr:uid="{79A3786D-9185-46B3-B550-66761DA34490}"/>
    <cellStyle name="Normal 6 2 8" xfId="3115" xr:uid="{5BF38823-3428-4305-A61E-D898B09A2AFA}"/>
    <cellStyle name="Normal 6 2 9" xfId="3108" xr:uid="{A378FA60-9B41-42D0-AEA9-8E5656C4E62E}"/>
    <cellStyle name="Normal 6 3" xfId="197" xr:uid="{2F2850D3-057A-4630-A5DF-99DDC033FC2D}"/>
    <cellStyle name="Normal 6 3 2" xfId="3117" xr:uid="{1DE35081-B97F-4A3E-8CE3-159140246D0A}"/>
    <cellStyle name="Normal 6 3 3" xfId="3118" xr:uid="{73A489A0-1520-42A9-BB00-F090A3F103D7}"/>
    <cellStyle name="Normal 6 3 4" xfId="3119" xr:uid="{C743B13A-0C0A-4FA7-906D-587C4D674CE5}"/>
    <cellStyle name="Normal 6 3 5" xfId="3120" xr:uid="{7C53C253-9D11-4F94-9DE5-5EA45B14B59C}"/>
    <cellStyle name="Normal 6 3 6" xfId="3121" xr:uid="{DFEB60B3-3E21-4405-BF9C-4D4CEF6EF09B}"/>
    <cellStyle name="Normal 6 3 7" xfId="3122" xr:uid="{47769A76-B345-4CE3-9DA7-4057E0FF4649}"/>
    <cellStyle name="Normal 6 3 8" xfId="3123" xr:uid="{DD41DB57-2152-42F1-842B-4128302500CC}"/>
    <cellStyle name="Normal 6 3 9" xfId="3116" xr:uid="{D709389D-90D7-42E1-9966-FAAE92FEA3C8}"/>
    <cellStyle name="Normal 6 4" xfId="601" xr:uid="{00000000-0005-0000-0000-000050000000}"/>
    <cellStyle name="Normal 6 4 2" xfId="1335" xr:uid="{00000000-0005-0000-0000-00009D010000}"/>
    <cellStyle name="Normal 6 4 2 2" xfId="3125" xr:uid="{060F2859-5C54-4E06-9A7D-118B2882BEDC}"/>
    <cellStyle name="Normal 6 4 3" xfId="3126" xr:uid="{3E2CF972-7857-4DF1-BAE4-372D7883DD28}"/>
    <cellStyle name="Normal 6 4 4" xfId="3127" xr:uid="{DE6A3608-DA1E-467D-90A2-39715F4BF8BC}"/>
    <cellStyle name="Normal 6 4 5" xfId="3128" xr:uid="{26CC3A81-811C-4D4A-926D-534A8CB18AE2}"/>
    <cellStyle name="Normal 6 4 6" xfId="3129" xr:uid="{2D1D8E28-3B4C-475B-BF51-CB34F3B325F7}"/>
    <cellStyle name="Normal 6 4 7" xfId="3130" xr:uid="{ED67D979-7499-4C1B-9C85-4913CCECDD2A}"/>
    <cellStyle name="Normal 6 4 8" xfId="3131" xr:uid="{207A4394-B7D1-46BD-8F7D-A70BE9873CCA}"/>
    <cellStyle name="Normal 6 4 9" xfId="3124" xr:uid="{33EACD4D-B843-4BA6-B736-11B38F11A8A0}"/>
    <cellStyle name="Normal 6 5" xfId="883" xr:uid="{00000000-0005-0000-0000-000050000000}"/>
    <cellStyle name="Normal 6 5 2" xfId="1098" xr:uid="{00000000-0005-0000-0000-00009E010000}"/>
    <cellStyle name="Normal 6 5 2 2" xfId="3133" xr:uid="{77632B2B-4F48-4893-A024-35ED104DD23C}"/>
    <cellStyle name="Normal 6 5 3" xfId="3134" xr:uid="{011937E4-632C-4017-A3C9-8CBA2429A496}"/>
    <cellStyle name="Normal 6 5 4" xfId="3135" xr:uid="{DB421FD9-36F1-40EA-91C2-7C8F5CC413F0}"/>
    <cellStyle name="Normal 6 5 5" xfId="3136" xr:uid="{0D39F5DC-8C05-4FA3-A0D1-C5268051E873}"/>
    <cellStyle name="Normal 6 5 6" xfId="3137" xr:uid="{E8FD02B3-C8F9-461E-B0EA-D68C2BFAFBE6}"/>
    <cellStyle name="Normal 6 5 7" xfId="3138" xr:uid="{82C2E9CD-1765-4CE2-83D9-DA646601780F}"/>
    <cellStyle name="Normal 6 5 8" xfId="3139" xr:uid="{B490F75E-456E-4735-AE8A-CFAE05685236}"/>
    <cellStyle name="Normal 6 5 9" xfId="3132" xr:uid="{FBC96A75-EFC7-4722-80D3-A426D22C8F27}"/>
    <cellStyle name="Normal 6 6" xfId="1403" xr:uid="{00000000-0005-0000-0000-000041000000}"/>
    <cellStyle name="Normal 6 6 2" xfId="3141" xr:uid="{8F3923AC-3A15-4986-B93F-2D0E258531BB}"/>
    <cellStyle name="Normal 6 6 3" xfId="3142" xr:uid="{22EFC5B0-FFD8-4028-B53E-BC3CEC8D370E}"/>
    <cellStyle name="Normal 6 6 4" xfId="3143" xr:uid="{06B89E48-DB7B-4A76-8A20-7BCDB99A2BD1}"/>
    <cellStyle name="Normal 6 6 5" xfId="3144" xr:uid="{9DA6EBCC-78B4-4525-A85E-1C33560DAF0E}"/>
    <cellStyle name="Normal 6 6 6" xfId="3145" xr:uid="{84725707-0523-4A78-ACF4-B99E61D9B4CF}"/>
    <cellStyle name="Normal 6 6 7" xfId="3146" xr:uid="{C2FA907F-96F9-4A87-BAC3-9BF5DBCA8A27}"/>
    <cellStyle name="Normal 6 6 8" xfId="3147" xr:uid="{AFF6176F-6DDA-4650-9807-064C68C357DC}"/>
    <cellStyle name="Normal 6 6 9" xfId="3140" xr:uid="{D29BD11E-0C0D-4A27-8E1A-ACAE1D1CB9D0}"/>
    <cellStyle name="Normal 6 7" xfId="3148" xr:uid="{D2CCE366-BC4D-4B74-8512-315B88655096}"/>
    <cellStyle name="Normal 6 7 2" xfId="3149" xr:uid="{E502DE3C-0548-4EDB-A8A2-E4CA480033FB}"/>
    <cellStyle name="Normal 6 7 3" xfId="3150" xr:uid="{EC39D235-AD7E-41FD-80FF-820428DFA026}"/>
    <cellStyle name="Normal 6 7 4" xfId="3151" xr:uid="{2EDA83BC-2922-408E-9375-5F4803311C13}"/>
    <cellStyle name="Normal 6 7 5" xfId="3152" xr:uid="{31178782-9AC5-4CC3-A06F-AA79001ABEA2}"/>
    <cellStyle name="Normal 6 7 6" xfId="3153" xr:uid="{3D8A36FE-0239-4EE3-B0FD-BB7A15FB886C}"/>
    <cellStyle name="Normal 6 7 7" xfId="3154" xr:uid="{B037A9F3-C66F-42B5-B5D4-CF24A5AC025B}"/>
    <cellStyle name="Normal 6 7 8" xfId="3155" xr:uid="{A6071193-9A5B-47F8-B98B-07060A69D923}"/>
    <cellStyle name="Normal 6 8" xfId="3156" xr:uid="{D97C4626-42FB-4F90-A671-E23A2BDA21D0}"/>
    <cellStyle name="Normal 6 8 2" xfId="3157" xr:uid="{F94C050A-54E0-4CF0-BA25-D39A958C7A30}"/>
    <cellStyle name="Normal 6 8 3" xfId="3158" xr:uid="{702030F8-29F7-417E-8201-1DC2224FBE64}"/>
    <cellStyle name="Normal 6 8 4" xfId="3159" xr:uid="{24915FE7-1DB3-4C41-83A1-346588571550}"/>
    <cellStyle name="Normal 6 9" xfId="3160" xr:uid="{9EEE9E79-9708-494B-B5DB-62498BFD030C}"/>
    <cellStyle name="Normal 60" xfId="1443" xr:uid="{00000000-0005-0000-0000-000043000000}"/>
    <cellStyle name="Normal 60 2" xfId="3551" xr:uid="{29E82400-E361-49E2-B70A-5F80C6FA8DB3}"/>
    <cellStyle name="Normal 601" xfId="553" xr:uid="{00000000-0005-0000-0000-000051000000}"/>
    <cellStyle name="Normal 605" xfId="509" xr:uid="{00000000-0005-0000-0000-000052000000}"/>
    <cellStyle name="Normal 606" xfId="508" xr:uid="{00000000-0005-0000-0000-000053000000}"/>
    <cellStyle name="Normal 61" xfId="981" xr:uid="{00000000-0005-0000-0000-000044000000}"/>
    <cellStyle name="Normal 62" xfId="1267" xr:uid="{00000000-0005-0000-0000-000045000000}"/>
    <cellStyle name="Normal 62 3" xfId="693" xr:uid="{00000000-0005-0000-0000-000053000000}"/>
    <cellStyle name="Normal 63" xfId="1391" xr:uid="{00000000-0005-0000-0000-000046000000}"/>
    <cellStyle name="Normal 636" xfId="506" xr:uid="{00000000-0005-0000-0000-000054000000}"/>
    <cellStyle name="Normal 64" xfId="1423" xr:uid="{00000000-0005-0000-0000-000047000000}"/>
    <cellStyle name="Normal 640" xfId="507" xr:uid="{00000000-0005-0000-0000-000055000000}"/>
    <cellStyle name="Normal 643" xfId="510" xr:uid="{00000000-0005-0000-0000-000056000000}"/>
    <cellStyle name="Normal 646" xfId="512" xr:uid="{00000000-0005-0000-0000-000057000000}"/>
    <cellStyle name="Normal 647" xfId="513" xr:uid="{00000000-0005-0000-0000-000058000000}"/>
    <cellStyle name="Normal 649" xfId="514" xr:uid="{00000000-0005-0000-0000-000059000000}"/>
    <cellStyle name="Normal 65" xfId="1448" xr:uid="{00000000-0005-0000-0000-000048000000}"/>
    <cellStyle name="Normal 650" xfId="515" xr:uid="{00000000-0005-0000-0000-00005A000000}"/>
    <cellStyle name="Normal 651" xfId="516" xr:uid="{00000000-0005-0000-0000-00005B000000}"/>
    <cellStyle name="Normal 652" xfId="517" xr:uid="{00000000-0005-0000-0000-00005C000000}"/>
    <cellStyle name="Normal 653" xfId="518" xr:uid="{00000000-0005-0000-0000-00005D000000}"/>
    <cellStyle name="Normal 654" xfId="519" xr:uid="{00000000-0005-0000-0000-00005E000000}"/>
    <cellStyle name="Normal 655" xfId="520" xr:uid="{00000000-0005-0000-0000-00005F000000}"/>
    <cellStyle name="Normal 656" xfId="521" xr:uid="{00000000-0005-0000-0000-000060000000}"/>
    <cellStyle name="Normal 657" xfId="522" xr:uid="{00000000-0005-0000-0000-000061000000}"/>
    <cellStyle name="Normal 658" xfId="524" xr:uid="{00000000-0005-0000-0000-000062000000}"/>
    <cellStyle name="Normal 659" xfId="525" xr:uid="{00000000-0005-0000-0000-000063000000}"/>
    <cellStyle name="Normal 66" xfId="1382" xr:uid="{00000000-0005-0000-0000-000049000000}"/>
    <cellStyle name="Normal 66 2 2 2" xfId="695" xr:uid="{00000000-0005-0000-0000-000054000000}"/>
    <cellStyle name="Normal 660" xfId="527" xr:uid="{00000000-0005-0000-0000-000064000000}"/>
    <cellStyle name="Normal 662" xfId="528" xr:uid="{00000000-0005-0000-0000-000065000000}"/>
    <cellStyle name="Normal 663" xfId="529" xr:uid="{00000000-0005-0000-0000-000066000000}"/>
    <cellStyle name="Normal 664" xfId="530" xr:uid="{00000000-0005-0000-0000-000067000000}"/>
    <cellStyle name="Normal 665" xfId="531" xr:uid="{00000000-0005-0000-0000-000068000000}"/>
    <cellStyle name="Normal 667" xfId="532" xr:uid="{00000000-0005-0000-0000-000069000000}"/>
    <cellStyle name="Normal 67" xfId="1438" xr:uid="{00000000-0005-0000-0000-00004A000000}"/>
    <cellStyle name="Normal 673" xfId="535" xr:uid="{00000000-0005-0000-0000-00006A000000}"/>
    <cellStyle name="Normal 674" xfId="536" xr:uid="{00000000-0005-0000-0000-00006B000000}"/>
    <cellStyle name="Normal 675" xfId="537" xr:uid="{00000000-0005-0000-0000-00006C000000}"/>
    <cellStyle name="Normal 676" xfId="538" xr:uid="{00000000-0005-0000-0000-00006D000000}"/>
    <cellStyle name="Normal 677" xfId="542" xr:uid="{00000000-0005-0000-0000-00006E000000}"/>
    <cellStyle name="Normal 678" xfId="543" xr:uid="{00000000-0005-0000-0000-00006F000000}"/>
    <cellStyle name="Normal 679" xfId="544" xr:uid="{00000000-0005-0000-0000-000070000000}"/>
    <cellStyle name="Normal 68" xfId="975" xr:uid="{00000000-0005-0000-0000-00004B000000}"/>
    <cellStyle name="Normal 684" xfId="549" xr:uid="{00000000-0005-0000-0000-000071000000}"/>
    <cellStyle name="Normal 69" xfId="1416" xr:uid="{00000000-0005-0000-0000-00004C000000}"/>
    <cellStyle name="Normal 7" xfId="57" xr:uid="{00000000-0005-0000-0000-00003D000000}"/>
    <cellStyle name="Normal 7 10" xfId="3162" xr:uid="{432F4C3D-A2C0-4B94-A94E-14932FF9DA01}"/>
    <cellStyle name="Normal 7 11" xfId="3163" xr:uid="{69BC013A-183F-4D09-9E32-08964759EC13}"/>
    <cellStyle name="Normal 7 12" xfId="3164" xr:uid="{E535419A-2AB7-417E-B713-F21243A5E853}"/>
    <cellStyle name="Normal 7 13" xfId="3554" xr:uid="{FFEFED3D-6F61-4108-8622-732425A1F250}"/>
    <cellStyle name="Normal 7 14" xfId="3161" xr:uid="{D9E7A0EB-F3CA-4763-B4EA-7D668CF68CD0}"/>
    <cellStyle name="Normal 7 2" xfId="616" xr:uid="{00000000-0005-0000-0000-000072000000}"/>
    <cellStyle name="Normal 7 2 10" xfId="3165" xr:uid="{A790EE3A-9F82-4668-BCDE-CC84B7E0F6B3}"/>
    <cellStyle name="Normal 7 2 2" xfId="931" xr:uid="{95ED70F9-52EB-4B33-B8C6-8A4FAB279F79}"/>
    <cellStyle name="Normal 7 2 2 2" xfId="3166" xr:uid="{209B903C-A8EC-40BA-8165-BC6BD2F595CA}"/>
    <cellStyle name="Normal 7 2 3" xfId="3167" xr:uid="{D62EAB4E-1B8E-42C5-9363-BE327C7C5F3B}"/>
    <cellStyle name="Normal 7 2 4" xfId="3168" xr:uid="{D4F93CFC-B49D-4D3F-A3AE-B9A94F58F332}"/>
    <cellStyle name="Normal 7 2 5" xfId="3169" xr:uid="{EA20464E-1A36-47EF-BDE2-E1182EA9FCB7}"/>
    <cellStyle name="Normal 7 2 6" xfId="3170" xr:uid="{3B19AF63-25BF-4CB9-B43D-5238A323C5EF}"/>
    <cellStyle name="Normal 7 2 7" xfId="3171" xr:uid="{46BCD0B0-3CC2-41F9-94D1-0A1CBE55C909}"/>
    <cellStyle name="Normal 7 2 8" xfId="3172" xr:uid="{D9F6D43D-5863-4802-85FC-2AD2B6EB3B99}"/>
    <cellStyle name="Normal 7 2 9" xfId="3596" xr:uid="{617286E7-0F28-4BB7-B0A4-64A550386137}"/>
    <cellStyle name="Normal 7 3" xfId="1350" xr:uid="{00000000-0005-0000-0000-0000A1010000}"/>
    <cellStyle name="Normal 7 3 2" xfId="3174" xr:uid="{A66B03D1-E211-480D-9720-8F99CAA097C7}"/>
    <cellStyle name="Normal 7 3 3" xfId="3175" xr:uid="{1CA2F8DD-F60B-45DC-B830-CB3DB77EEA4A}"/>
    <cellStyle name="Normal 7 3 4" xfId="3176" xr:uid="{6EB2201D-EEE8-411D-AA80-E6D83783C863}"/>
    <cellStyle name="Normal 7 3 5" xfId="3177" xr:uid="{08BDBB09-16EE-4E8C-AD58-1A2232A8B86C}"/>
    <cellStyle name="Normal 7 3 6" xfId="3178" xr:uid="{4AF9302C-0FC8-4F50-895D-C6BE886DCF2F}"/>
    <cellStyle name="Normal 7 3 7" xfId="3179" xr:uid="{22CB0A08-34B3-4ED7-B703-E2BA93117724}"/>
    <cellStyle name="Normal 7 3 8" xfId="3180" xr:uid="{D1F14030-233B-4E04-A3A9-15BE41FF7504}"/>
    <cellStyle name="Normal 7 3 9" xfId="3173" xr:uid="{B7BD34CB-1863-4959-B6A9-4DDEE11C7F1A}"/>
    <cellStyle name="Normal 7 4" xfId="1113" xr:uid="{00000000-0005-0000-0000-0000A2010000}"/>
    <cellStyle name="Normal 7 4 2" xfId="3182" xr:uid="{C92C6FB8-987E-4E7F-B320-15693DD9ABD0}"/>
    <cellStyle name="Normal 7 4 3" xfId="3183" xr:uid="{D96F6741-A462-4E90-B80C-DF9944188DE3}"/>
    <cellStyle name="Normal 7 4 4" xfId="3184" xr:uid="{8E9C4F11-4D0D-4F28-9DD4-8237AD533B08}"/>
    <cellStyle name="Normal 7 4 5" xfId="3185" xr:uid="{6B14FBDE-FD4E-4B3A-990F-7BC3E02AF898}"/>
    <cellStyle name="Normal 7 4 6" xfId="3186" xr:uid="{D45F9D91-A4CE-4923-BC9D-60969EBF1603}"/>
    <cellStyle name="Normal 7 4 7" xfId="3187" xr:uid="{49EEB1B1-1B2F-4104-9AC5-70F0A695515B}"/>
    <cellStyle name="Normal 7 4 8" xfId="3188" xr:uid="{C7F9B3A2-D816-4D34-A4A0-47A593D6BD24}"/>
    <cellStyle name="Normal 7 4 9" xfId="3181" xr:uid="{D3227A40-98EA-4E91-9F13-9FFC2E484F4F}"/>
    <cellStyle name="Normal 7 5" xfId="1405" xr:uid="{00000000-0005-0000-0000-00004D000000}"/>
    <cellStyle name="Normal 7 5 2" xfId="3190" xr:uid="{650C7B24-2247-4267-BA5E-3910A1563CBC}"/>
    <cellStyle name="Normal 7 5 3" xfId="3191" xr:uid="{932F9E9F-66BC-4ED7-B8BC-17E65E08E331}"/>
    <cellStyle name="Normal 7 5 4" xfId="3192" xr:uid="{D62FAC33-6F13-4029-8981-7324C7AD591B}"/>
    <cellStyle name="Normal 7 5 5" xfId="3193" xr:uid="{95706C73-82A1-48A6-8841-6CB45CDD6F95}"/>
    <cellStyle name="Normal 7 5 6" xfId="3194" xr:uid="{2D81A543-1E76-4547-9EE6-7EEB756C33DB}"/>
    <cellStyle name="Normal 7 5 7" xfId="3195" xr:uid="{BC9C4D92-8BBD-4872-8CE0-7BCC3948333B}"/>
    <cellStyle name="Normal 7 5 8" xfId="3196" xr:uid="{E670FC2F-B41F-4CDA-81C8-506CE8C616CC}"/>
    <cellStyle name="Normal 7 5 9" xfId="3189" xr:uid="{074DEBC7-133D-4F68-8C7D-1754C3C46CDB}"/>
    <cellStyle name="Normal 7 6" xfId="3197" xr:uid="{D683DE06-E040-4324-A0DC-3CB51FEF42A5}"/>
    <cellStyle name="Normal 7 6 2" xfId="3198" xr:uid="{7F64F882-0DD7-449E-BB0C-D74CD6A88963}"/>
    <cellStyle name="Normal 7 6 3" xfId="3199" xr:uid="{3C415E27-8507-40F9-B887-A26FB3F9E7FE}"/>
    <cellStyle name="Normal 7 6 4" xfId="3200" xr:uid="{3F050E26-0273-42BB-90E6-A246F5106000}"/>
    <cellStyle name="Normal 7 6 5" xfId="3201" xr:uid="{A1FBC341-2A14-466C-8243-FD1DFD523D88}"/>
    <cellStyle name="Normal 7 6 6" xfId="3202" xr:uid="{F39BAA7C-DB0B-42E5-A1AB-011F69358502}"/>
    <cellStyle name="Normal 7 6 7" xfId="3203" xr:uid="{3A895C39-B991-4D03-A8DA-2AC42B3B1C9C}"/>
    <cellStyle name="Normal 7 6 8" xfId="3204" xr:uid="{F50C44F6-3FCE-4DA7-8FF6-F269A19B3BBC}"/>
    <cellStyle name="Normal 7 7" xfId="3205" xr:uid="{18E7C684-CC32-4F9D-8443-D2A15EE83BFD}"/>
    <cellStyle name="Normal 7 7 2" xfId="3206" xr:uid="{AA8670BA-E728-4741-8767-C235AE52A949}"/>
    <cellStyle name="Normal 7 7 3" xfId="3207" xr:uid="{777637E5-2DFF-4AEF-83E2-EB677512CF62}"/>
    <cellStyle name="Normal 7 7 4" xfId="3208" xr:uid="{8A5BB564-7D36-4A8F-B088-74B5E62F492F}"/>
    <cellStyle name="Normal 7 7 5" xfId="3209" xr:uid="{06F8458E-C386-4952-8995-CC10627ACAA5}"/>
    <cellStyle name="Normal 7 7 6" xfId="3210" xr:uid="{9BD26CA0-5472-4250-8A29-B5ECCCECF912}"/>
    <cellStyle name="Normal 7 7 7" xfId="3211" xr:uid="{B095DFC1-B2C6-480E-B04F-EF83A99D9E17}"/>
    <cellStyle name="Normal 7 7 8" xfId="3212" xr:uid="{92B6A36B-DC70-4799-866E-1AEA71B2D800}"/>
    <cellStyle name="Normal 7 8" xfId="3213" xr:uid="{4721398B-6430-40C5-9DAC-0C15808D8BDA}"/>
    <cellStyle name="Normal 7 8 2" xfId="3214" xr:uid="{05D48EDB-72B9-45FB-8FBB-BBDB3F5872A3}"/>
    <cellStyle name="Normal 7 8 3" xfId="3215" xr:uid="{68E594BA-BFCD-43E7-85E6-7426094FA007}"/>
    <cellStyle name="Normal 7 8 4" xfId="3216" xr:uid="{8A3E6989-CAE8-48FB-9627-D5031DF6F479}"/>
    <cellStyle name="Normal 7 9" xfId="3217" xr:uid="{57EC4BAF-89EB-4CF1-B2B0-F831A2E92484}"/>
    <cellStyle name="Normal 70" xfId="970" xr:uid="{00000000-0005-0000-0000-00004E000000}"/>
    <cellStyle name="Normal 71" xfId="1393" xr:uid="{00000000-0005-0000-0000-00004F000000}"/>
    <cellStyle name="Normal 713" xfId="539" xr:uid="{00000000-0005-0000-0000-000073000000}"/>
    <cellStyle name="Normal 714" xfId="540" xr:uid="{00000000-0005-0000-0000-000074000000}"/>
    <cellStyle name="Normal 715" xfId="541" xr:uid="{00000000-0005-0000-0000-000075000000}"/>
    <cellStyle name="Normal 72" xfId="978" xr:uid="{00000000-0005-0000-0000-000050000000}"/>
    <cellStyle name="Normal 73" xfId="1433" xr:uid="{00000000-0005-0000-0000-000051000000}"/>
    <cellStyle name="Normal 74" xfId="1413" xr:uid="{00000000-0005-0000-0000-000052000000}"/>
    <cellStyle name="Normal 744" xfId="559" xr:uid="{00000000-0005-0000-0000-000076000000}"/>
    <cellStyle name="Normal 75" xfId="980" xr:uid="{00000000-0005-0000-0000-000053000000}"/>
    <cellStyle name="Normal 76" xfId="1392" xr:uid="{00000000-0005-0000-0000-000054000000}"/>
    <cellStyle name="Normal 76 2" xfId="3539" xr:uid="{81641D26-7E5E-4B55-A442-A9D593C1E5D7}"/>
    <cellStyle name="Normal 77" xfId="1453" xr:uid="{00000000-0005-0000-0000-000055000000}"/>
    <cellStyle name="Normal 78" xfId="1399" xr:uid="{00000000-0005-0000-0000-000056000000}"/>
    <cellStyle name="Normal 78 2" xfId="3538" xr:uid="{C6749402-A467-4240-9AD6-256E40363ADD}"/>
    <cellStyle name="Normal 79" xfId="1425" xr:uid="{00000000-0005-0000-0000-000057000000}"/>
    <cellStyle name="Normal 79 2" xfId="3540" xr:uid="{5A2859FC-7E1B-4CF2-BC05-43B788EE3C34}"/>
    <cellStyle name="Normal 8" xfId="15" xr:uid="{00000000-0005-0000-0000-00003E000000}"/>
    <cellStyle name="Normal 8 10" xfId="3219" xr:uid="{D759ACFC-29B4-49A3-98B2-6E1664F4B9BF}"/>
    <cellStyle name="Normal 8 11" xfId="3220" xr:uid="{DED798C2-F9EC-41FC-838D-5DD1B00D272F}"/>
    <cellStyle name="Normal 8 12" xfId="3221" xr:uid="{D4DE48B8-A7E0-48CF-95DF-47547E2D6A0C}"/>
    <cellStyle name="Normal 8 13" xfId="3573" xr:uid="{DE28FC7A-8AA7-4D44-A8FF-1DB9AD8207F7}"/>
    <cellStyle name="Normal 8 14" xfId="3218" xr:uid="{68B92C4F-495E-4A15-93A5-B92679F02793}"/>
    <cellStyle name="Normal 8 2" xfId="58" xr:uid="{00000000-0005-0000-0000-00003F000000}"/>
    <cellStyle name="Normal 8 2 2" xfId="886" xr:uid="{00000000-0005-0000-0000-000053000000}"/>
    <cellStyle name="Normal 8 2 2 2" xfId="3223" xr:uid="{9FB2B9B2-7C5B-4ACF-BB68-533C67D9ED7B}"/>
    <cellStyle name="Normal 8 2 3" xfId="1272" xr:uid="{00000000-0005-0000-0000-0000A4010000}"/>
    <cellStyle name="Normal 8 2 3 2" xfId="3224" xr:uid="{708CD9BA-E68A-4473-AEC5-4D92D349D750}"/>
    <cellStyle name="Normal 8 2 4" xfId="3225" xr:uid="{156D2F16-33AE-4163-A125-978DC0288A00}"/>
    <cellStyle name="Normal 8 2 5" xfId="3226" xr:uid="{A48DD4E4-B65B-4330-B0B2-32F87B6113AB}"/>
    <cellStyle name="Normal 8 2 6" xfId="3227" xr:uid="{2F1E7678-B96C-4E32-A7F2-DEAC8F108C8B}"/>
    <cellStyle name="Normal 8 2 7" xfId="3228" xr:uid="{FEFAA80E-EB1B-4EE8-804B-6EBF08FC4C67}"/>
    <cellStyle name="Normal 8 2 8" xfId="3229" xr:uid="{3DF83AC2-C535-4AC8-A827-F3E3CBB80168}"/>
    <cellStyle name="Normal 8 2 9" xfId="3222" xr:uid="{2EC1A6E8-FF79-481E-B3D5-688DCF659BC8}"/>
    <cellStyle name="Normal 8 3" xfId="589" xr:uid="{00000000-0005-0000-0000-000077000000}"/>
    <cellStyle name="Normal 8 3 2" xfId="1133" xr:uid="{00000000-0005-0000-0000-0000A5010000}"/>
    <cellStyle name="Normal 8 3 2 2" xfId="3231" xr:uid="{8DC09287-B7EC-4C56-8E40-17C308805C18}"/>
    <cellStyle name="Normal 8 3 3" xfId="3232" xr:uid="{A21935DA-E8DD-4C50-83B2-DF4CECCD4632}"/>
    <cellStyle name="Normal 8 3 4" xfId="3233" xr:uid="{B4C06B48-C981-4FF4-845E-8EB1E4D9B8E9}"/>
    <cellStyle name="Normal 8 3 5" xfId="3234" xr:uid="{23DFAC53-6B51-4154-8788-FE9614191EFD}"/>
    <cellStyle name="Normal 8 3 6" xfId="3235" xr:uid="{92A31F3E-356A-443D-948F-FE6B48000761}"/>
    <cellStyle name="Normal 8 3 7" xfId="3236" xr:uid="{76D13E69-9F4D-4463-8BAD-AECDE21B243F}"/>
    <cellStyle name="Normal 8 3 8" xfId="3237" xr:uid="{018DCFAC-4376-4745-A03C-5A2D1598796D}"/>
    <cellStyle name="Normal 8 3 9" xfId="3230" xr:uid="{D23048E1-B24B-4236-B313-C57EF97D0E60}"/>
    <cellStyle name="Normal 8 4" xfId="885" xr:uid="{00000000-0005-0000-0000-000052000000}"/>
    <cellStyle name="Normal 8 4 2" xfId="3239" xr:uid="{0E961F59-203E-4918-879B-1D87B1F86E48}"/>
    <cellStyle name="Normal 8 4 3" xfId="3240" xr:uid="{02A34CBD-00A3-45E0-A506-9BA2D1DF7561}"/>
    <cellStyle name="Normal 8 4 4" xfId="3241" xr:uid="{F35F4910-A0BB-4614-8721-2038E47209A4}"/>
    <cellStyle name="Normal 8 4 5" xfId="3242" xr:uid="{D71AD15A-7476-4AC0-99EC-A9EC67A3C356}"/>
    <cellStyle name="Normal 8 4 6" xfId="3243" xr:uid="{9B2024D5-3E19-4564-B446-3226C06420E8}"/>
    <cellStyle name="Normal 8 4 7" xfId="3244" xr:uid="{F5D6BC23-21EC-4837-BA61-07E8E517FAF9}"/>
    <cellStyle name="Normal 8 4 8" xfId="3245" xr:uid="{DC0CFBFF-177A-4A20-9507-70E57A9344F2}"/>
    <cellStyle name="Normal 8 4 9" xfId="3238" xr:uid="{E602D5BA-B528-494F-98C2-47C0297A0989}"/>
    <cellStyle name="Normal 8 5" xfId="1387" xr:uid="{00000000-0005-0000-0000-000058000000}"/>
    <cellStyle name="Normal 8 5 2" xfId="3247" xr:uid="{A825F2D3-F690-4F6D-ACD2-C0F9FC62675B}"/>
    <cellStyle name="Normal 8 5 3" xfId="3248" xr:uid="{C334AE9D-FC64-48F1-88A8-A90DA013ED55}"/>
    <cellStyle name="Normal 8 5 4" xfId="3249" xr:uid="{304A7854-3C21-4DF1-B000-3D1FA3757941}"/>
    <cellStyle name="Normal 8 5 5" xfId="3250" xr:uid="{B2F3ED8F-FB3C-43D1-858A-0443476AA591}"/>
    <cellStyle name="Normal 8 5 6" xfId="3251" xr:uid="{6820C18E-7212-46BB-A851-9478D2467CB5}"/>
    <cellStyle name="Normal 8 5 7" xfId="3252" xr:uid="{C990FCD7-6EDB-4D66-B7A1-415AF7430A86}"/>
    <cellStyle name="Normal 8 5 8" xfId="3253" xr:uid="{C48FA211-A62D-419B-AEAB-5B538331FE9E}"/>
    <cellStyle name="Normal 8 5 9" xfId="3246" xr:uid="{2A565387-9E2D-4B57-9875-5AB537EA579D}"/>
    <cellStyle name="Normal 8 6" xfId="3254" xr:uid="{3D1744FE-ED3B-45D0-9135-214EA229F492}"/>
    <cellStyle name="Normal 8 6 2" xfId="3255" xr:uid="{5C992957-8532-450F-8AB9-84B611C609A5}"/>
    <cellStyle name="Normal 8 6 3" xfId="3256" xr:uid="{04DB25E7-24BD-49CA-9D75-122517A2E755}"/>
    <cellStyle name="Normal 8 6 4" xfId="3257" xr:uid="{1F595975-B293-4B9E-8B71-AF29ACA69C9D}"/>
    <cellStyle name="Normal 8 6 5" xfId="3258" xr:uid="{A894C4D1-11CA-46F5-8DA1-A658D3E65CEC}"/>
    <cellStyle name="Normal 8 6 6" xfId="3259" xr:uid="{4E0D82C9-1AB1-4FEB-8CFA-E998F7F00671}"/>
    <cellStyle name="Normal 8 6 7" xfId="3260" xr:uid="{98E208BB-3049-4ADB-856B-5A46412F68DF}"/>
    <cellStyle name="Normal 8 6 8" xfId="3261" xr:uid="{6EA120FC-D19B-42BA-A12C-CA922717B471}"/>
    <cellStyle name="Normal 8 7" xfId="3262" xr:uid="{75A4833E-59C6-4030-9CCC-97470E66435C}"/>
    <cellStyle name="Normal 8 7 2" xfId="3263" xr:uid="{EC8E62F5-68E6-4CFA-A273-C069C11140A5}"/>
    <cellStyle name="Normal 8 7 3" xfId="3264" xr:uid="{E8BDC648-8232-4FCF-A170-7B006A5CCE0E}"/>
    <cellStyle name="Normal 8 7 4" xfId="3265" xr:uid="{A0374AAD-CBCD-495D-B433-B6C134DC1FC4}"/>
    <cellStyle name="Normal 8 7 5" xfId="3266" xr:uid="{A0578F1C-6007-4443-BF49-E8D1C97968CF}"/>
    <cellStyle name="Normal 8 7 6" xfId="3267" xr:uid="{8B9AD094-D522-463E-95ED-BD3A5240AFF0}"/>
    <cellStyle name="Normal 8 7 7" xfId="3268" xr:uid="{3AF46BBD-44C3-4FDB-87A0-6BDCCACB511B}"/>
    <cellStyle name="Normal 8 7 8" xfId="3269" xr:uid="{22202358-6874-4714-9A40-DCC28DCFCA7B}"/>
    <cellStyle name="Normal 8 8" xfId="3270" xr:uid="{0BD168EC-641C-476F-ABD0-635DBE961D02}"/>
    <cellStyle name="Normal 8 8 2" xfId="3271" xr:uid="{54F25BBA-A672-4826-A413-590F06D6D897}"/>
    <cellStyle name="Normal 8 8 3" xfId="3272" xr:uid="{D8BD7B4B-8B86-45FF-A8E2-C714379B2274}"/>
    <cellStyle name="Normal 8 8 4" xfId="3273" xr:uid="{BE0684C7-058D-4201-B381-9F69F0040EBA}"/>
    <cellStyle name="Normal 8 9" xfId="3274" xr:uid="{B932F0B8-E61F-4392-84C1-068A27C7A833}"/>
    <cellStyle name="Normal 80" xfId="1430" xr:uid="{00000000-0005-0000-0000-000059000000}"/>
    <cellStyle name="Normal 802" xfId="565" xr:uid="{00000000-0005-0000-0000-000078000000}"/>
    <cellStyle name="Normal 81" xfId="1442" xr:uid="{00000000-0005-0000-0000-00005A000000}"/>
    <cellStyle name="Normal 82" xfId="1415" xr:uid="{00000000-0005-0000-0000-00005B000000}"/>
    <cellStyle name="Normal 83" xfId="1450" xr:uid="{00000000-0005-0000-0000-00005C000000}"/>
    <cellStyle name="Normal 84" xfId="1445" xr:uid="{00000000-0005-0000-0000-00005D000000}"/>
    <cellStyle name="Normal 85" xfId="1419" xr:uid="{00000000-0005-0000-0000-00005E000000}"/>
    <cellStyle name="Normal 86" xfId="1397" xr:uid="{00000000-0005-0000-0000-00005F000000}"/>
    <cellStyle name="Normal 87" xfId="1452" xr:uid="{00000000-0005-0000-0000-00005D050000}"/>
    <cellStyle name="Normal 88" xfId="1381" xr:uid="{00000000-0005-0000-0000-0000BC050000}"/>
    <cellStyle name="Normal 89" xfId="1385" xr:uid="{00000000-0005-0000-0000-0000BE050000}"/>
    <cellStyle name="Normal 9" xfId="16" xr:uid="{00000000-0005-0000-0000-000040000000}"/>
    <cellStyle name="Normal 9 10" xfId="3275" xr:uid="{0E5C853A-2CB5-41CC-8F59-B5810DC7FA27}"/>
    <cellStyle name="Normal 9 11" xfId="3276" xr:uid="{E58C0972-A13B-4630-BDDD-28E5DB514EAF}"/>
    <cellStyle name="Normal 9 12" xfId="3277" xr:uid="{BFFE839E-F0F8-4042-970C-1FD53A9CD7DB}"/>
    <cellStyle name="Normal 9 13" xfId="2293" xr:uid="{F6DBD222-2D83-4257-83C4-36DCE0A55223}"/>
    <cellStyle name="Normal 9 2" xfId="59" xr:uid="{00000000-0005-0000-0000-000041000000}"/>
    <cellStyle name="Normal 9 2 2" xfId="1273" xr:uid="{00000000-0005-0000-0000-0000A7010000}"/>
    <cellStyle name="Normal 9 2 2 2" xfId="3279" xr:uid="{A03EA175-EA7F-484C-80AC-4E887CBE6006}"/>
    <cellStyle name="Normal 9 2 3" xfId="3280" xr:uid="{FC231C72-5B6F-4047-9B3C-6392EFBC3615}"/>
    <cellStyle name="Normal 9 2 4" xfId="3281" xr:uid="{C23CC7FE-20FF-437D-A3EB-3D598572CC2C}"/>
    <cellStyle name="Normal 9 2 5" xfId="3282" xr:uid="{425FDD52-E576-49C5-9BA0-0952A4CDF1CD}"/>
    <cellStyle name="Normal 9 2 6" xfId="3283" xr:uid="{E7772292-3035-48E2-B3A5-E75D4BE519F3}"/>
    <cellStyle name="Normal 9 2 7" xfId="3284" xr:uid="{E21D8AD0-4B2E-41D9-AB90-2D871A4BD601}"/>
    <cellStyle name="Normal 9 2 8" xfId="3285" xr:uid="{89DBAE22-645C-4A42-B3B9-751BA238E178}"/>
    <cellStyle name="Normal 9 2 9" xfId="3278" xr:uid="{5744DADA-EAB5-4936-B800-86BD7BE06D85}"/>
    <cellStyle name="Normal 9 3" xfId="1214" xr:uid="{00000000-0005-0000-0000-0000A6010000}"/>
    <cellStyle name="Normal 9 3 2" xfId="3287" xr:uid="{CAC7FBFF-9EF8-4F6D-9796-C9799EC54335}"/>
    <cellStyle name="Normal 9 3 3" xfId="3288" xr:uid="{98B7F1C5-45F0-4CD4-9104-D03A384D0008}"/>
    <cellStyle name="Normal 9 3 4" xfId="3289" xr:uid="{652C5F59-6090-44FA-92AB-3A386C02B451}"/>
    <cellStyle name="Normal 9 3 5" xfId="3290" xr:uid="{B6EC9F8D-9F96-4150-A62B-29216956D67A}"/>
    <cellStyle name="Normal 9 3 6" xfId="3291" xr:uid="{153CCDA2-0656-4BF7-A4E5-2ECA5402E0B9}"/>
    <cellStyle name="Normal 9 3 7" xfId="3292" xr:uid="{A52D1C92-9842-42E7-A2E5-142933A06C48}"/>
    <cellStyle name="Normal 9 3 8" xfId="3293" xr:uid="{0169C619-65E4-41A9-963C-7AB567F11D3B}"/>
    <cellStyle name="Normal 9 3 9" xfId="3286" xr:uid="{1E95C35F-D99B-4034-AC0B-A6FFAA1798CE}"/>
    <cellStyle name="Normal 9 4" xfId="1379" xr:uid="{00000000-0005-0000-0000-000060000000}"/>
    <cellStyle name="Normal 9 4 2" xfId="3295" xr:uid="{9E5E082D-19D2-4744-A998-456EAFD21FFB}"/>
    <cellStyle name="Normal 9 4 3" xfId="3296" xr:uid="{B7C78CC0-B33E-4A29-90B5-2306CB31F4AB}"/>
    <cellStyle name="Normal 9 4 4" xfId="3297" xr:uid="{7E064D4E-2C42-4F27-9ACB-CA92F980ABDD}"/>
    <cellStyle name="Normal 9 4 5" xfId="3298" xr:uid="{9464DA90-FDF8-4CAE-84F4-E837FCABC827}"/>
    <cellStyle name="Normal 9 4 6" xfId="3299" xr:uid="{897D96E9-EC0B-4FDE-BDF0-0ABA58BEF18D}"/>
    <cellStyle name="Normal 9 4 7" xfId="3300" xr:uid="{212CF3F0-EB7A-42EB-BF89-363AFCD0CE63}"/>
    <cellStyle name="Normal 9 4 8" xfId="3301" xr:uid="{9B6A7D2F-A98A-40DE-8F67-8AF56C1FFCFF}"/>
    <cellStyle name="Normal 9 4 9" xfId="3294" xr:uid="{35859561-1CCE-4BEC-89D8-4DDF370F1C5E}"/>
    <cellStyle name="Normal 9 5" xfId="3302" xr:uid="{4942DFCA-8354-4457-9959-DC266D9461CC}"/>
    <cellStyle name="Normal 9 5 2" xfId="3303" xr:uid="{9575EB6C-C8DA-46E4-8B8A-3051A4882FF4}"/>
    <cellStyle name="Normal 9 5 3" xfId="3304" xr:uid="{2683D0FF-9104-4C75-B2A3-246076F28987}"/>
    <cellStyle name="Normal 9 5 4" xfId="3305" xr:uid="{EC4795E5-E617-4530-BCCC-0A2196B5656E}"/>
    <cellStyle name="Normal 9 5 5" xfId="3306" xr:uid="{0E6AC550-1C62-4BE9-BB74-67D954AC4E75}"/>
    <cellStyle name="Normal 9 5 6" xfId="3307" xr:uid="{74B02906-9180-4947-8E8F-D76ADB2B842C}"/>
    <cellStyle name="Normal 9 5 7" xfId="3308" xr:uid="{97A1942B-D33C-4569-A11F-3DDEDB5FB5DE}"/>
    <cellStyle name="Normal 9 5 8" xfId="3309" xr:uid="{6C4E576C-EA9E-49F1-8CEF-6E09AD9D99B6}"/>
    <cellStyle name="Normal 9 6" xfId="3310" xr:uid="{D668D93E-D47F-4D59-8875-8BD1BAA98D3F}"/>
    <cellStyle name="Normal 9 6 2" xfId="3311" xr:uid="{F92950D3-CD03-4258-80F2-D41704233621}"/>
    <cellStyle name="Normal 9 6 3" xfId="3312" xr:uid="{56260728-399C-4009-8A00-AA339BD725BE}"/>
    <cellStyle name="Normal 9 6 4" xfId="3313" xr:uid="{FEA00377-D478-4B72-B7DC-935EA0C46921}"/>
    <cellStyle name="Normal 9 6 5" xfId="3314" xr:uid="{0797CB95-A8B0-4F23-9C80-8AFBC4EA0CA8}"/>
    <cellStyle name="Normal 9 6 6" xfId="3315" xr:uid="{B25CE4CE-5849-421E-95B4-CC9B58773C39}"/>
    <cellStyle name="Normal 9 6 7" xfId="3316" xr:uid="{4DF5A123-481D-4F44-898C-A63C3EF4A9CA}"/>
    <cellStyle name="Normal 9 6 8" xfId="3317" xr:uid="{36BD3198-E6B3-4A74-8874-A2F69155CD78}"/>
    <cellStyle name="Normal 9 7" xfId="3318" xr:uid="{E90BD46F-87D4-46B7-8E32-B7822CD07856}"/>
    <cellStyle name="Normal 9 7 2" xfId="3319" xr:uid="{DFD813D2-B203-4E5E-8008-AB45ACACFFB0}"/>
    <cellStyle name="Normal 9 7 3" xfId="3320" xr:uid="{FC533EB6-4049-4174-A1FE-405702198934}"/>
    <cellStyle name="Normal 9 7 4" xfId="3321" xr:uid="{62AD8EA5-9DC2-4D23-A1C4-AB3972CEC46F}"/>
    <cellStyle name="Normal 9 7 5" xfId="3322" xr:uid="{4393BD9E-D03E-4CC3-9A4B-C466D4B37FEB}"/>
    <cellStyle name="Normal 9 7 6" xfId="3323" xr:uid="{2073C1BE-01DB-4663-86C7-6F99D9E0BAD0}"/>
    <cellStyle name="Normal 9 7 7" xfId="3324" xr:uid="{041FD745-89E4-4D08-816C-76B939290064}"/>
    <cellStyle name="Normal 9 7 8" xfId="3325" xr:uid="{18A807D3-750B-454A-9835-1B92D7AE2ACA}"/>
    <cellStyle name="Normal 9 8" xfId="3326" xr:uid="{12759228-8332-4E9B-A022-66E62F09B0B2}"/>
    <cellStyle name="Normal 9 8 2" xfId="3327" xr:uid="{C152F451-8D0E-4A52-AF8D-0AF0BB4F93B6}"/>
    <cellStyle name="Normal 9 8 3" xfId="3328" xr:uid="{AB7D77A1-EECC-45CE-AFDB-DCEA82380889}"/>
    <cellStyle name="Normal 9 8 4" xfId="3329" xr:uid="{013AA61F-1C0A-43AB-BF06-AC88AD87604D}"/>
    <cellStyle name="Normal 9 8 5" xfId="3330" xr:uid="{BF98B436-0982-4692-997D-4ECE9D184E7D}"/>
    <cellStyle name="Normal 9 8 6" xfId="3331" xr:uid="{0D211A4E-375E-42A8-AF84-A4E8529B528D}"/>
    <cellStyle name="Normal 9 9" xfId="3332" xr:uid="{E7090771-E04C-47BF-BB7F-180548FB5C2A}"/>
    <cellStyle name="Normal 90" xfId="1389" xr:uid="{00000000-0005-0000-0000-0000C0050000}"/>
    <cellStyle name="Normal 90 2" xfId="2109" xr:uid="{D1D82FBD-D7C6-4340-B0D2-DDDD746C190E}"/>
    <cellStyle name="Normal 91" xfId="1461" xr:uid="{00000000-0005-0000-0000-0000C2050000}"/>
    <cellStyle name="Normal 91 2" xfId="2111" xr:uid="{E8635835-9745-4196-B45A-EB0DB927A489}"/>
    <cellStyle name="Normal 92" xfId="1463" xr:uid="{00000000-0005-0000-0000-0000C4050000}"/>
    <cellStyle name="Normal 92 2" xfId="2113" xr:uid="{586AF012-5FD3-4A4C-A64D-04756C345230}"/>
    <cellStyle name="Normal 93" xfId="1465" xr:uid="{00000000-0005-0000-0000-0000C6050000}"/>
    <cellStyle name="Normal 94" xfId="1467" xr:uid="{00000000-0005-0000-0000-0000C9050000}"/>
    <cellStyle name="Normal 944" xfId="503" xr:uid="{00000000-0005-0000-0000-000079000000}"/>
    <cellStyle name="Normal 947" xfId="505" xr:uid="{00000000-0005-0000-0000-00007A000000}"/>
    <cellStyle name="Normal 95" xfId="1472" xr:uid="{00000000-0005-0000-0000-0000CE050000}"/>
    <cellStyle name="Normal 952" xfId="533" xr:uid="{00000000-0005-0000-0000-00007B000000}"/>
    <cellStyle name="Normal 957" xfId="545" xr:uid="{00000000-0005-0000-0000-00007C000000}"/>
    <cellStyle name="Normal 958" xfId="546" xr:uid="{00000000-0005-0000-0000-00007D000000}"/>
    <cellStyle name="Normal 959" xfId="547" xr:uid="{00000000-0005-0000-0000-00007E000000}"/>
    <cellStyle name="Normal 96" xfId="1568" xr:uid="{B5FCC6CE-B31C-4803-B031-80E092920B0C}"/>
    <cellStyle name="Normal 960" xfId="548" xr:uid="{00000000-0005-0000-0000-00007F000000}"/>
    <cellStyle name="Normal 961" xfId="550" xr:uid="{00000000-0005-0000-0000-000080000000}"/>
    <cellStyle name="Normal 962" xfId="551" xr:uid="{00000000-0005-0000-0000-000081000000}"/>
    <cellStyle name="Normal 963" xfId="552" xr:uid="{00000000-0005-0000-0000-000082000000}"/>
    <cellStyle name="Normal 964" xfId="554" xr:uid="{00000000-0005-0000-0000-000083000000}"/>
    <cellStyle name="Normal 965" xfId="555" xr:uid="{00000000-0005-0000-0000-000084000000}"/>
    <cellStyle name="Normal 966" xfId="556" xr:uid="{00000000-0005-0000-0000-000085000000}"/>
    <cellStyle name="Normal 967" xfId="557" xr:uid="{00000000-0005-0000-0000-000086000000}"/>
    <cellStyle name="Normal 97" xfId="2116" xr:uid="{053B2E5D-6014-4C8A-926F-CB839A86B037}"/>
    <cellStyle name="Normal 971" xfId="526" xr:uid="{00000000-0005-0000-0000-000087000000}"/>
    <cellStyle name="Normal 98" xfId="2136" xr:uid="{1DDFED6A-0EFF-4812-8738-4D377803EE27}"/>
    <cellStyle name="Normal 986" xfId="523" xr:uid="{00000000-0005-0000-0000-000088000000}"/>
    <cellStyle name="Normal 99" xfId="1567" xr:uid="{194E27EE-FC32-4BCF-9A22-B836A456DB16}"/>
    <cellStyle name="Notas" xfId="463" builtinId="10" customBuiltin="1"/>
    <cellStyle name="Notas 10" xfId="1174" xr:uid="{00000000-0005-0000-0000-0000A8010000}"/>
    <cellStyle name="Notas 11" xfId="1187" xr:uid="{00000000-0005-0000-0000-0000A9010000}"/>
    <cellStyle name="Notas 12" xfId="1201" xr:uid="{00000000-0005-0000-0000-0000AA010000}"/>
    <cellStyle name="Notas 13" xfId="1215" xr:uid="{00000000-0005-0000-0000-0000AB010000}"/>
    <cellStyle name="Notas 14" xfId="1230" xr:uid="{00000000-0005-0000-0000-0000AC010000}"/>
    <cellStyle name="Notas 15" xfId="1245" xr:uid="{00000000-0005-0000-0000-0000AD010000}"/>
    <cellStyle name="Notas 16" xfId="1933" xr:uid="{9D217B8B-965A-4F19-A194-BF67DF429873}"/>
    <cellStyle name="Notas 2" xfId="60" xr:uid="{00000000-0005-0000-0000-000042000000}"/>
    <cellStyle name="Notas 2 2" xfId="933" xr:uid="{F90C3A67-2722-432C-817D-3F5CF6187CF9}"/>
    <cellStyle name="Notas 2 2 2" xfId="953" xr:uid="{EDCBCCDA-9783-4E06-B280-68096A5DDFA7}"/>
    <cellStyle name="Notas 2 2 3" xfId="965" xr:uid="{EF1AB362-93EA-4D39-93CA-3E442AF88443}"/>
    <cellStyle name="Notas 2 3" xfId="945" xr:uid="{66D5ECD5-E4D4-442D-B12E-CDBF7C9F52CC}"/>
    <cellStyle name="Notas 2 3 2" xfId="3333" xr:uid="{774BC85F-B9E7-4016-9E4D-0FEA058A11BF}"/>
    <cellStyle name="Notas 2 4" xfId="956" xr:uid="{B67CAFC0-7BCB-4C30-AC17-FA69B6B8DFC0}"/>
    <cellStyle name="Notas 2 4 2" xfId="3334" xr:uid="{0FC7E378-1FDF-4319-8C5A-B7D8F62EAF29}"/>
    <cellStyle name="Notas 2 5" xfId="887" xr:uid="{00000000-0005-0000-0000-000057000000}"/>
    <cellStyle name="Notas 2 6" xfId="983" xr:uid="{00000000-0005-0000-0000-0000AE010000}"/>
    <cellStyle name="Notas 3" xfId="631" xr:uid="{00000000-0005-0000-0000-0000F2020000}"/>
    <cellStyle name="Notas 3 2" xfId="934" xr:uid="{8079D730-1DE6-4C9E-AB8E-231510F8B858}"/>
    <cellStyle name="Notas 3 2 2" xfId="1305" xr:uid="{00000000-0005-0000-0000-0000B0010000}"/>
    <cellStyle name="Notas 3 2 3" xfId="2132" xr:uid="{3F84398D-9621-4335-99EA-6EAF6356515A}"/>
    <cellStyle name="Notas 3 2 4" xfId="2096" xr:uid="{5F89315A-175E-4096-AE52-6F3770DBCC87}"/>
    <cellStyle name="Notas 3 3" xfId="888" xr:uid="{00000000-0005-0000-0000-000058000000}"/>
    <cellStyle name="Notas 3 3 2" xfId="1067" xr:uid="{00000000-0005-0000-0000-0000B1010000}"/>
    <cellStyle name="Notas 3 3 3" xfId="2123" xr:uid="{388B40BF-2CAF-4FA7-AD3A-7D0E76AE1F51}"/>
    <cellStyle name="Notas 3 3 4" xfId="2087" xr:uid="{C39B7B74-1051-49F8-B28D-6DEEAD9674C2}"/>
    <cellStyle name="Notas 3 4" xfId="987" xr:uid="{00000000-0005-0000-0000-0000AF010000}"/>
    <cellStyle name="Notas 4" xfId="935" xr:uid="{35F568DD-5CD7-4C9C-95D8-F65ACE730983}"/>
    <cellStyle name="Notas 4 2" xfId="1321" xr:uid="{00000000-0005-0000-0000-0000B3010000}"/>
    <cellStyle name="Notas 4 3" xfId="1084" xr:uid="{00000000-0005-0000-0000-0000B4010000}"/>
    <cellStyle name="Notas 4 4" xfId="1004" xr:uid="{00000000-0005-0000-0000-0000B2010000}"/>
    <cellStyle name="Notas 4 5" xfId="2133" xr:uid="{F05B12BC-CC3F-4C6C-B251-4C2C754959A2}"/>
    <cellStyle name="Notas 4 6" xfId="2097" xr:uid="{1178F2B4-F535-4FE5-842F-3FE7D52CACA3}"/>
    <cellStyle name="Notas 5" xfId="889" xr:uid="{00000000-0005-0000-0000-000056000000}"/>
    <cellStyle name="Notas 5 2" xfId="1337" xr:uid="{00000000-0005-0000-0000-0000B6010000}"/>
    <cellStyle name="Notas 5 3" xfId="1100" xr:uid="{00000000-0005-0000-0000-0000B7010000}"/>
    <cellStyle name="Notas 5 4" xfId="1019" xr:uid="{00000000-0005-0000-0000-0000B5010000}"/>
    <cellStyle name="Notas 5 5" xfId="2124" xr:uid="{4A3DF626-8A97-495E-B9E0-F30A995EDEB7}"/>
    <cellStyle name="Notas 5 6" xfId="2088" xr:uid="{C73CDE18-74DC-49E9-B068-5AEBA34FEB47}"/>
    <cellStyle name="Notas 6" xfId="1035" xr:uid="{00000000-0005-0000-0000-0000B8010000}"/>
    <cellStyle name="Notas 6 2" xfId="1353" xr:uid="{00000000-0005-0000-0000-0000B9010000}"/>
    <cellStyle name="Notas 6 3" xfId="1117" xr:uid="{00000000-0005-0000-0000-0000BA010000}"/>
    <cellStyle name="Notas 7" xfId="1134" xr:uid="{00000000-0005-0000-0000-0000BB010000}"/>
    <cellStyle name="Notas 8" xfId="1147" xr:uid="{00000000-0005-0000-0000-0000BC010000}"/>
    <cellStyle name="Notas 9" xfId="1161" xr:uid="{00000000-0005-0000-0000-0000BD010000}"/>
    <cellStyle name="Note 2" xfId="890" xr:uid="{00000000-0005-0000-0000-000059000000}"/>
    <cellStyle name="Note 2 2" xfId="936" xr:uid="{697D1F7C-57BD-418A-87B1-B3C0D794A59C}"/>
    <cellStyle name="Note 2 2 2" xfId="2134" xr:uid="{C057128C-04C5-4589-8EFA-600F97B8F555}"/>
    <cellStyle name="Note 2 2 3" xfId="2098" xr:uid="{AFAE8566-DB29-49E2-9952-40FC90F47145}"/>
    <cellStyle name="Note 2 3" xfId="2125" xr:uid="{6E125714-6F08-4325-B93B-C0B723EF4163}"/>
    <cellStyle name="Note 2 4" xfId="2089" xr:uid="{A788F915-44F6-43A9-94AD-B7380AB7819C}"/>
    <cellStyle name="Note 3" xfId="891" xr:uid="{00000000-0005-0000-0000-00005A000000}"/>
    <cellStyle name="Note 3 2" xfId="937" xr:uid="{2059E959-4B84-4E39-9F47-F6AA690CE217}"/>
    <cellStyle name="Note 3 2 2" xfId="2135" xr:uid="{F0D8B09C-3D4B-4B2F-8745-ECE58DB5749C}"/>
    <cellStyle name="Note 3 2 3" xfId="2099" xr:uid="{2902898C-5403-45D1-9FFD-A20C1ABA9A08}"/>
    <cellStyle name="Note 3 3" xfId="2126" xr:uid="{23BDE7E7-1078-427F-BFF8-CD258A97EB1A}"/>
    <cellStyle name="Note 3 4" xfId="2090" xr:uid="{AB19D811-548E-4A49-8341-F1F2E2FF5C28}"/>
    <cellStyle name="Output" xfId="892" xr:uid="{00000000-0005-0000-0000-00005B000000}"/>
    <cellStyle name="Output 2" xfId="2127" xr:uid="{527D9DE7-8807-4805-88F9-D2A6C2577459}"/>
    <cellStyle name="Output 3" xfId="2091" xr:uid="{3A6B683A-FDF0-4951-B2EF-0E804CB6D9BE}"/>
    <cellStyle name="Percent (0)" xfId="893" xr:uid="{00000000-0005-0000-0000-00005C000000}"/>
    <cellStyle name="Percent (0) 2" xfId="894" xr:uid="{00000000-0005-0000-0000-00005D000000}"/>
    <cellStyle name="Percent (0) 2 2" xfId="939" xr:uid="{AEEF2051-332C-494A-A4A1-DF40FEE7909D}"/>
    <cellStyle name="Percent (0) 3" xfId="938" xr:uid="{2188AD0B-A53B-4385-8A6C-D2354D558418}"/>
    <cellStyle name="Percent 2" xfId="105" xr:uid="{00000000-0005-0000-0000-000078000000}"/>
    <cellStyle name="Percent 2 2" xfId="3534" xr:uid="{66E99E60-7E54-4647-8917-5CF8B3204284}"/>
    <cellStyle name="Percent 2 3" xfId="3533" xr:uid="{744287B2-78B7-4E82-9E93-6DC52277DE9E}"/>
    <cellStyle name="Porcentaje" xfId="4073" builtinId="5"/>
    <cellStyle name="Porcentaje 2" xfId="61" xr:uid="{00000000-0005-0000-0000-000043000000}"/>
    <cellStyle name="Porcentaje 2 2" xfId="609" xr:uid="{00000000-0005-0000-0000-00008A000000}"/>
    <cellStyle name="Porcentaje 2 2 2" xfId="602" xr:uid="{00000000-0005-0000-0000-00008B000000}"/>
    <cellStyle name="Porcentaje 2 2 3" xfId="715" xr:uid="{D016BAFB-3976-4434-9914-7D3E10F0ACF3}"/>
    <cellStyle name="Porcentaje 2 2 4" xfId="940" xr:uid="{9A3BC751-10BD-4697-B1A3-11A20CEAE585}"/>
    <cellStyle name="Porcentaje 2 3" xfId="776" xr:uid="{CC99F799-6892-41FB-8435-A17C325438C4}"/>
    <cellStyle name="Porcentaje 2 3 2" xfId="3495" xr:uid="{4B494551-AFAE-4E3C-89FD-C9833AC6FE0E}"/>
    <cellStyle name="Porcentaje 2 4" xfId="703" xr:uid="{8D97FCB0-8234-474E-B4D5-864B4D64F129}"/>
    <cellStyle name="Porcentaje 2 4 2" xfId="3507" xr:uid="{A9A2CDF9-838A-431F-8FF8-B787B805C09D}"/>
    <cellStyle name="Porcentaje 2 5" xfId="895" xr:uid="{00000000-0005-0000-0000-00005E000000}"/>
    <cellStyle name="Porcentaje 2 6" xfId="2174" xr:uid="{103CA901-1CC7-4F95-AC3D-193191FADD04}"/>
    <cellStyle name="Porcentaje 3" xfId="190" xr:uid="{00000000-0005-0000-0000-0000F5000000}"/>
    <cellStyle name="Porcentaje 3 2" xfId="723" xr:uid="{B19FAE3D-B3E1-454C-90FF-B482690675E4}"/>
    <cellStyle name="Porcentaje 3 2 2" xfId="3537" xr:uid="{B0404113-EC38-45F6-B298-12981C42B0FE}"/>
    <cellStyle name="Porcentaje 3 3" xfId="3336" xr:uid="{30B38000-D8E7-4060-A28A-6DAB16938E2F}"/>
    <cellStyle name="Porcentaje 4" xfId="661" xr:uid="{00000000-0005-0000-0000-0000F3020000}"/>
    <cellStyle name="Porcentaje 4 2" xfId="734" xr:uid="{18C0C770-B3F6-4EE4-83FC-EA9B14676F33}"/>
    <cellStyle name="Porcentaje 4 2 2" xfId="3646" xr:uid="{235DC2D2-4B06-4340-8CC9-35DDAE353F7A}"/>
    <cellStyle name="Porcentaje 4 3" xfId="3335" xr:uid="{79A0249C-84D1-4634-879E-9F0009A3E86D}"/>
    <cellStyle name="Porcentual 2" xfId="897" xr:uid="{00000000-0005-0000-0000-000060000000}"/>
    <cellStyle name="Porcentual 2 2" xfId="898" xr:uid="{00000000-0005-0000-0000-000061000000}"/>
    <cellStyle name="Porcentual 2 2 2" xfId="942" xr:uid="{D10D83E0-A9E2-4F53-BE30-669A42BBFC3D}"/>
    <cellStyle name="Porcentual 2 2 2 2" xfId="3339" xr:uid="{AA6F1EF3-6C9B-459C-A201-28397103B8B0}"/>
    <cellStyle name="Porcentual 2 2 3" xfId="3340" xr:uid="{A0EA8A04-B496-4780-AC58-5908F4C66DCE}"/>
    <cellStyle name="Porcentual 2 2 4" xfId="3341" xr:uid="{DECEA5CE-021A-4F12-836B-1A176B75793D}"/>
    <cellStyle name="Porcentual 2 2 5" xfId="3342" xr:uid="{5FFF8029-BD9A-45D9-9B93-E98272C97065}"/>
    <cellStyle name="Porcentual 2 2 6" xfId="3343" xr:uid="{D9F83865-218A-4FAB-90EA-942E88BF3D0E}"/>
    <cellStyle name="Porcentual 2 2 7" xfId="3344" xr:uid="{49D9B101-6521-4EE5-87C9-9E4A05BDFC24}"/>
    <cellStyle name="Porcentual 2 2 8" xfId="3345" xr:uid="{B4FEE692-356E-4EAE-9E0A-3D9486E359BC}"/>
    <cellStyle name="Porcentual 2 2 9" xfId="3338" xr:uid="{3796034C-5B9D-4E3C-8FE0-4A44F5EF5131}"/>
    <cellStyle name="Porcentual 2 3" xfId="941" xr:uid="{895CA68C-07D5-49DF-90F1-775F1A9189CF}"/>
    <cellStyle name="Porcentual 2 3 2" xfId="3346" xr:uid="{2DF8A638-FB7A-4774-862E-0998FE43B4A0}"/>
    <cellStyle name="Porcentual 2 4" xfId="3347" xr:uid="{3D2F6D69-A095-4199-95BC-5993C6AAE0FC}"/>
    <cellStyle name="Porcentual 2 5" xfId="3337" xr:uid="{4900331F-96C0-4CC5-A337-792CA102978A}"/>
    <cellStyle name="Porcentual 25" xfId="3348" xr:uid="{7C803552-E873-4B52-9B57-20DC32CB590C}"/>
    <cellStyle name="Porcentual 25 10" xfId="3349" xr:uid="{669DA049-666C-4C37-A572-6F53857AA21C}"/>
    <cellStyle name="Porcentual 25 10 2" xfId="3350" xr:uid="{181824F1-10EC-4526-9072-86D9D1B3E420}"/>
    <cellStyle name="Porcentual 25 10 3" xfId="3351" xr:uid="{95A70AA9-C1C9-42C4-9B49-88335B12D036}"/>
    <cellStyle name="Porcentual 25 10 4" xfId="3352" xr:uid="{078656D4-7725-4FFD-85BE-68DC9686FD30}"/>
    <cellStyle name="Porcentual 25 10 5" xfId="3353" xr:uid="{0AC1CF72-350A-4BC9-8040-E9EF1ACD7DC5}"/>
    <cellStyle name="Porcentual 25 10 6" xfId="3354" xr:uid="{BC6A0A83-1315-4C94-B541-3CF7A1C3B698}"/>
    <cellStyle name="Porcentual 25 11" xfId="3355" xr:uid="{ABD37953-75F3-4D8B-A692-387E795F7F49}"/>
    <cellStyle name="Porcentual 25 12" xfId="3356" xr:uid="{259271F0-9324-434A-9A9C-50F754AFC3EB}"/>
    <cellStyle name="Porcentual 25 13" xfId="3357" xr:uid="{0B292CBE-E92C-4B5F-BBD5-7F9CC17D817D}"/>
    <cellStyle name="Porcentual 25 14" xfId="3358" xr:uid="{FCD92193-8B83-4F8F-B52C-88BF40C38837}"/>
    <cellStyle name="Porcentual 25 15" xfId="3359" xr:uid="{9A07B1BB-CD9A-4005-89A4-09F86D4584B1}"/>
    <cellStyle name="Porcentual 25 16" xfId="3360" xr:uid="{65FBE631-8B6A-4260-B5E8-CA2AA6F21BF9}"/>
    <cellStyle name="Porcentual 25 17" xfId="3361" xr:uid="{51B45C71-2DCA-4D22-8EB2-0AD6171F6E94}"/>
    <cellStyle name="Porcentual 25 18" xfId="3362" xr:uid="{2BD055AA-BDAF-45F9-A819-BEEAFFAD8A4C}"/>
    <cellStyle name="Porcentual 25 2" xfId="3363" xr:uid="{C8F8B14E-139E-4A01-BB80-9AA58C3B867B}"/>
    <cellStyle name="Porcentual 25 2 10" xfId="3364" xr:uid="{6B615880-7C21-404F-BF9D-D671704E758D}"/>
    <cellStyle name="Porcentual 25 2 11" xfId="3365" xr:uid="{95631911-A166-469C-87CA-5DFCC80363E2}"/>
    <cellStyle name="Porcentual 25 2 2" xfId="3366" xr:uid="{6909D655-7C22-4D51-BB3A-C98E8CD13FE1}"/>
    <cellStyle name="Porcentual 25 2 3" xfId="3367" xr:uid="{DBC3364C-2CE2-4E4B-980B-769E873AB381}"/>
    <cellStyle name="Porcentual 25 2 4" xfId="3368" xr:uid="{7081E61B-9E30-420F-9C7D-6EBA36B63B72}"/>
    <cellStyle name="Porcentual 25 2 5" xfId="3369" xr:uid="{D9E04F4D-9AF3-44FD-BA79-C92F3F914574}"/>
    <cellStyle name="Porcentual 25 2 6" xfId="3370" xr:uid="{6A230D7F-63AA-4044-B520-191D8A7A9638}"/>
    <cellStyle name="Porcentual 25 2 7" xfId="3371" xr:uid="{3E554522-944B-421C-BDC6-D59CA4B117FA}"/>
    <cellStyle name="Porcentual 25 2 8" xfId="3372" xr:uid="{9D1C81E5-A120-483C-A741-E554FF116941}"/>
    <cellStyle name="Porcentual 25 2 9" xfId="3373" xr:uid="{4284BEAD-981A-4C66-871E-21BA36E9A3A4}"/>
    <cellStyle name="Porcentual 25 3" xfId="3374" xr:uid="{3CCC1411-33A0-44CB-98C1-5C4ECE8D60B3}"/>
    <cellStyle name="Porcentual 25 3 10" xfId="3375" xr:uid="{609CC9F1-3416-4CBE-87B8-ACB77AE6A29C}"/>
    <cellStyle name="Porcentual 25 3 11" xfId="3376" xr:uid="{022BE378-14D2-49CA-881B-50387C87F254}"/>
    <cellStyle name="Porcentual 25 3 2" xfId="3377" xr:uid="{EB1361BA-F2F1-43E7-B77C-24A1D4D208E5}"/>
    <cellStyle name="Porcentual 25 3 3" xfId="3378" xr:uid="{577A1925-0E40-4F20-B551-7C19C31C7BDB}"/>
    <cellStyle name="Porcentual 25 3 4" xfId="3379" xr:uid="{53DB11A9-64AF-480D-B1BC-EB860961E9DB}"/>
    <cellStyle name="Porcentual 25 3 5" xfId="3380" xr:uid="{75237ED8-284A-4242-ABC9-A431B203F187}"/>
    <cellStyle name="Porcentual 25 3 6" xfId="3381" xr:uid="{F92DE735-F908-48D2-9ECA-0BF65021BFEF}"/>
    <cellStyle name="Porcentual 25 3 7" xfId="3382" xr:uid="{2749707A-AEC9-4E15-9699-A8939CC39EA1}"/>
    <cellStyle name="Porcentual 25 3 8" xfId="3383" xr:uid="{50381057-1529-4A83-918C-AE3F83B6DCFB}"/>
    <cellStyle name="Porcentual 25 3 9" xfId="3384" xr:uid="{1FA9269A-E4E5-48CE-A098-9FAF68118243}"/>
    <cellStyle name="Porcentual 25 4" xfId="3385" xr:uid="{F420E393-920A-451E-B8CF-0805C6058A3C}"/>
    <cellStyle name="Porcentual 25 4 2" xfId="3386" xr:uid="{760F0DCF-603E-4AE6-AECE-795D774159BD}"/>
    <cellStyle name="Porcentual 25 4 2 2" xfId="3387" xr:uid="{DB94E094-AAA9-4B2D-870F-1E3FA75152E2}"/>
    <cellStyle name="Porcentual 25 4 2 2 2" xfId="3388" xr:uid="{B115AC17-2F95-43A7-B630-81E9D3D749FB}"/>
    <cellStyle name="Porcentual 25 4 2 2 3" xfId="3389" xr:uid="{B1521E7A-6182-4BF7-8A73-87C3C20DE3AF}"/>
    <cellStyle name="Porcentual 25 4 2 2 4" xfId="3390" xr:uid="{19D887D8-051D-437C-9A5E-39AE02074DA0}"/>
    <cellStyle name="Porcentual 25 4 2 2 5" xfId="3391" xr:uid="{BE42D9D6-C4DC-42CD-BC3A-D5D9AAD1A99B}"/>
    <cellStyle name="Porcentual 25 4 2 2 6" xfId="3392" xr:uid="{4E9618E5-9E9E-4639-9ADA-D92E4D1E2B73}"/>
    <cellStyle name="Porcentual 25 4 3" xfId="3393" xr:uid="{8D9B9F9D-DCBD-4751-9A8A-15D0747967C3}"/>
    <cellStyle name="Porcentual 25 4 4" xfId="3394" xr:uid="{CBD3BEDE-B7A7-480E-BB98-81C1D1420207}"/>
    <cellStyle name="Porcentual 25 4 5" xfId="3395" xr:uid="{84855DFA-E64C-404A-BC17-AD57C746518E}"/>
    <cellStyle name="Porcentual 25 4 6" xfId="3396" xr:uid="{D11A5DFF-2E30-4C8C-84F8-C1822ACDEC6F}"/>
    <cellStyle name="Porcentual 25 4 7" xfId="3397" xr:uid="{064E837B-E037-473C-B2BA-F94CCF2A6443}"/>
    <cellStyle name="Porcentual 25 5" xfId="3398" xr:uid="{00706C5E-99E2-4542-A5B2-6AF07A536C07}"/>
    <cellStyle name="Porcentual 25 6" xfId="3399" xr:uid="{2C5E0CE4-2F46-40DD-88E9-C04F5BD8D4FC}"/>
    <cellStyle name="Porcentual 25 7" xfId="3400" xr:uid="{4F898E0D-29F7-490F-85B0-687D0C00F649}"/>
    <cellStyle name="Porcentual 25 8" xfId="3401" xr:uid="{2F0EBAEC-1F9D-4466-A941-B003E6C2D987}"/>
    <cellStyle name="Porcentual 25 9" xfId="3402" xr:uid="{9B035FE7-A70C-41D8-914A-D11989515730}"/>
    <cellStyle name="Porcentual 3 2" xfId="3403" xr:uid="{EA970BD9-160F-4162-AF0F-6D806BFF76F8}"/>
    <cellStyle name="Porcentual 4 2" xfId="3404" xr:uid="{05547734-1D8D-4E8C-A9AB-7DF7E9823D49}"/>
    <cellStyle name="Result" xfId="177" xr:uid="{00000000-0005-0000-0000-000011000000}"/>
    <cellStyle name="Result 1" xfId="178" xr:uid="{00000000-0005-0000-0000-000012000000}"/>
    <cellStyle name="Result 2" xfId="179" xr:uid="{00000000-0005-0000-0000-000013000000}"/>
    <cellStyle name="Result2" xfId="180" xr:uid="{00000000-0005-0000-0000-000014000000}"/>
    <cellStyle name="Result2 1" xfId="181" xr:uid="{00000000-0005-0000-0000-000015000000}"/>
    <cellStyle name="Result2 2" xfId="182" xr:uid="{00000000-0005-0000-0000-000016000000}"/>
    <cellStyle name="Salida" xfId="458" builtinId="21" customBuiltin="1"/>
    <cellStyle name="Salida 2" xfId="626" xr:uid="{00000000-0005-0000-0000-0000F8020000}"/>
    <cellStyle name="TableStyleLight1" xfId="3571" xr:uid="{3F4B36A4-A784-4F5C-8AE2-21569DA2205C}"/>
    <cellStyle name="Texto de advertencia" xfId="462" builtinId="11" customBuiltin="1"/>
    <cellStyle name="Texto de advertencia 2" xfId="630" xr:uid="{00000000-0005-0000-0000-0000F9020000}"/>
    <cellStyle name="Texto de advertencia 2 2" xfId="899" xr:uid="{00000000-0005-0000-0000-000063000000}"/>
    <cellStyle name="Texto de advertencia 3" xfId="906" xr:uid="{00000000-0005-0000-0000-000062000000}"/>
    <cellStyle name="Texto de advertencia 4" xfId="1932" xr:uid="{2E995784-2434-4198-9BCA-0F90E174B447}"/>
    <cellStyle name="Texto explicativo" xfId="464" builtinId="53" customBuiltin="1"/>
    <cellStyle name="Texto explicativo 2" xfId="632" xr:uid="{00000000-0005-0000-0000-0000FA020000}"/>
    <cellStyle name="Texto explicativo 3" xfId="1934" xr:uid="{56250698-F182-495A-9D7D-A72B54DE0B0F}"/>
    <cellStyle name="Tickmark" xfId="900" xr:uid="{00000000-0005-0000-0000-000064000000}"/>
    <cellStyle name="Title" xfId="901" xr:uid="{00000000-0005-0000-0000-000065000000}"/>
    <cellStyle name="Título" xfId="811" builtinId="15" customBuiltin="1"/>
    <cellStyle name="Título 2" xfId="452" builtinId="17" customBuiltin="1"/>
    <cellStyle name="Título 2 2" xfId="484" xr:uid="{00000000-0005-0000-0000-0000FC020000}"/>
    <cellStyle name="Título 2 3" xfId="1926" xr:uid="{ACADE504-E12E-435A-84B8-84178D1ED61E}"/>
    <cellStyle name="Título 3" xfId="453" builtinId="18" customBuiltin="1"/>
    <cellStyle name="Título 3 2" xfId="490" xr:uid="{00000000-0005-0000-0000-0000FD020000}"/>
    <cellStyle name="Título 3 3" xfId="1927" xr:uid="{040E1178-7CE8-48C0-9236-19D6DD5E3117}"/>
    <cellStyle name="Título 4" xfId="610" xr:uid="{00000000-0005-0000-0000-0000FB020000}"/>
    <cellStyle name="Título 4 2" xfId="732" xr:uid="{00000000-0005-0000-0000-000038000000}"/>
    <cellStyle name="Título 4 2 2" xfId="1130" xr:uid="{00000000-0005-0000-0000-0000C7010000}"/>
    <cellStyle name="Título 5" xfId="2077" xr:uid="{510748CE-2CD9-42E4-8DCB-BBB0D48428C4}"/>
    <cellStyle name="Total" xfId="465" builtinId="25" customBuiltin="1"/>
    <cellStyle name="Total 2" xfId="633" xr:uid="{00000000-0005-0000-0000-0000FE020000}"/>
    <cellStyle name="Total 2 2" xfId="903" xr:uid="{00000000-0005-0000-0000-000067000000}"/>
    <cellStyle name="Total 3" xfId="904" xr:uid="{00000000-0005-0000-0000-000068000000}"/>
    <cellStyle name="Total 3 2" xfId="2130" xr:uid="{1B36A228-2864-4328-B3CD-783A93D6DC67}"/>
    <cellStyle name="Total 3 3" xfId="2093" xr:uid="{FDE7BA79-4804-45DF-B1B8-3D62B84D176D}"/>
    <cellStyle name="Total 4" xfId="905" xr:uid="{00000000-0005-0000-0000-000069000000}"/>
    <cellStyle name="Total 4 2" xfId="2131" xr:uid="{DB4B6DD8-4459-4077-B3FB-0092AE5EFC25}"/>
    <cellStyle name="Total 4 3" xfId="2094" xr:uid="{F1E01032-0A73-4F36-B623-BE60E7AC958D}"/>
    <cellStyle name="Total 5" xfId="902" xr:uid="{00000000-0005-0000-0000-0000C6030000}"/>
    <cellStyle name="Total 5 2" xfId="2129" xr:uid="{E8F29DDC-C104-4269-8ADD-A5207912AB96}"/>
    <cellStyle name="Total 5 3" xfId="2092" xr:uid="{A5550129-D0C9-49FD-848F-D4FBC9812095}"/>
    <cellStyle name="Total 6" xfId="1935" xr:uid="{C6C17F6B-FD50-4594-9DF1-76711E2BF5A6}"/>
    <cellStyle name="Warning Text 2" xfId="907" xr:uid="{00000000-0005-0000-0000-00006A000000}"/>
  </cellStyles>
  <dxfs count="11">
    <dxf>
      <fill>
        <patternFill patternType="solid">
          <fgColor theme="8" tint="0.79998168889431442"/>
          <bgColor theme="8" tint="0.79998168889431442"/>
        </patternFill>
      </fill>
      <border>
        <bottom style="thin">
          <color theme="8" tint="0.39997558519241921"/>
        </bottom>
      </border>
    </dxf>
    <dxf>
      <fill>
        <patternFill patternType="solid">
          <fgColor theme="8" tint="0.79998168889431442"/>
          <bgColor theme="8" tint="0.79998168889431442"/>
        </patternFill>
      </fill>
      <border>
        <bottom style="thin">
          <color theme="8" tint="0.39997558519241921"/>
        </bottom>
      </border>
    </dxf>
    <dxf>
      <font>
        <b/>
        <color theme="1"/>
      </font>
      <fill>
        <patternFill patternType="none">
          <bgColor auto="1"/>
        </patternFill>
      </fill>
    </dxf>
    <dxf>
      <font>
        <b/>
        <color theme="1"/>
      </font>
      <fill>
        <patternFill patternType="none">
          <bgColor auto="1"/>
        </patternFill>
      </fill>
      <border>
        <bottom style="thin">
          <color theme="8" tint="0.39997558519241921"/>
        </bottom>
      </border>
    </dxf>
    <dxf>
      <font>
        <b/>
        <color theme="1"/>
      </font>
      <fill>
        <patternFill>
          <bgColor theme="7" tint="0.79998168889431442"/>
        </patternFill>
      </fill>
    </dxf>
    <dxf>
      <font>
        <b/>
        <color theme="1"/>
      </font>
      <fill>
        <patternFill>
          <bgColor theme="0" tint="-0.14996795556505021"/>
        </patternFill>
      </fill>
      <border>
        <top style="thin">
          <color theme="8"/>
        </top>
        <bottom style="thin">
          <color theme="8"/>
        </bottom>
      </border>
    </dxf>
    <dxf>
      <fill>
        <patternFill patternType="solid">
          <fgColor theme="0"/>
          <bgColor theme="0"/>
        </patternFill>
      </fill>
    </dxf>
    <dxf>
      <fill>
        <patternFill patternType="none">
          <fgColor indexed="64"/>
          <bgColor auto="1"/>
        </patternFill>
      </fill>
      <border>
        <left style="thin">
          <color theme="0" tint="-0.249977111117893"/>
        </left>
        <right style="thin">
          <color theme="0" tint="-0.249977111117893"/>
        </right>
      </border>
    </dxf>
    <dxf>
      <fill>
        <patternFill patternType="none">
          <fgColor auto="1"/>
          <bgColor auto="1"/>
        </patternFill>
      </fill>
    </dxf>
    <dxf>
      <font>
        <b/>
        <color theme="1"/>
      </font>
      <fill>
        <patternFill patternType="solid">
          <fgColor theme="8" tint="0.79998168889431442"/>
          <bgColor theme="8" tint="0.79998168889431442"/>
        </patternFill>
      </fill>
      <border>
        <top style="thin">
          <color theme="8" tint="0.39997558519241921"/>
        </top>
      </border>
    </dxf>
    <dxf>
      <font>
        <b/>
        <color theme="1"/>
      </font>
      <fill>
        <patternFill patternType="solid">
          <fgColor theme="8" tint="0.79998168889431442"/>
          <bgColor theme="8" tint="0.79998168889431442"/>
        </patternFill>
      </fill>
      <border>
        <bottom style="thin">
          <color theme="8" tint="0.39997558519241921"/>
        </bottom>
      </border>
    </dxf>
  </dxfs>
  <tableStyles count="3" defaultTableStyle="TableStyleMedium2" defaultPivotStyle="PivotStyleLight16">
    <tableStyle name="PivotStyleLight20 2" table="0" count="11" xr9:uid="{7B076699-A1DD-4C30-8FBA-2D0CB77DA137}">
      <tableStyleElement type="headerRow" dxfId="10"/>
      <tableStyleElement type="totalRow" dxfId="9"/>
      <tableStyleElement type="firstRowStripe" dxfId="8"/>
      <tableStyleElement type="firstColumnStripe" dxfId="7"/>
      <tableStyleElement type="firstSubtotalColumn"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 name="Estilo de tabla dinámica 1" table="0" count="0" xr9:uid="{00000000-0011-0000-FFFF-FFFF00000000}"/>
    <tableStyle name="Invisible" pivot="0" table="0" count="0" xr9:uid="{34FF4C30-4147-4455-BB6C-CC38F1720F2A}"/>
  </tableStyles>
  <colors>
    <mruColors>
      <color rgb="FFBAD40F"/>
      <color rgb="FF99FF33"/>
      <color rgb="FF00FF00"/>
      <color rgb="FFCDC800"/>
      <color rgb="FFCCCC00"/>
      <color rgb="FFD1CC00"/>
      <color rgb="FF009900"/>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2.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35859</xdr:colOff>
      <xdr:row>0</xdr:row>
      <xdr:rowOff>71718</xdr:rowOff>
    </xdr:from>
    <xdr:to>
      <xdr:col>4</xdr:col>
      <xdr:colOff>227405</xdr:colOff>
      <xdr:row>3</xdr:row>
      <xdr:rowOff>141978</xdr:rowOff>
    </xdr:to>
    <xdr:pic>
      <xdr:nvPicPr>
        <xdr:cNvPr id="2" name="Imagen 1">
          <a:extLst>
            <a:ext uri="{FF2B5EF4-FFF2-40B4-BE49-F238E27FC236}">
              <a16:creationId xmlns:a16="http://schemas.microsoft.com/office/drawing/2014/main" id="{E27B1BE5-EE38-4FFB-8F25-CDE3567FC24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77788" y="71718"/>
          <a:ext cx="2441688" cy="5600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44823</xdr:colOff>
      <xdr:row>0</xdr:row>
      <xdr:rowOff>125506</xdr:rowOff>
    </xdr:from>
    <xdr:to>
      <xdr:col>1</xdr:col>
      <xdr:colOff>2549263</xdr:colOff>
      <xdr:row>3</xdr:row>
      <xdr:rowOff>179518</xdr:rowOff>
    </xdr:to>
    <xdr:pic>
      <xdr:nvPicPr>
        <xdr:cNvPr id="2" name="Imagen 1">
          <a:extLst>
            <a:ext uri="{FF2B5EF4-FFF2-40B4-BE49-F238E27FC236}">
              <a16:creationId xmlns:a16="http://schemas.microsoft.com/office/drawing/2014/main" id="{37B041C8-FE29-415F-9116-D581864DAA6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4776" y="125506"/>
          <a:ext cx="2504440" cy="56007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26894</xdr:colOff>
      <xdr:row>1</xdr:row>
      <xdr:rowOff>26894</xdr:rowOff>
    </xdr:from>
    <xdr:to>
      <xdr:col>1</xdr:col>
      <xdr:colOff>2537049</xdr:colOff>
      <xdr:row>4</xdr:row>
      <xdr:rowOff>85090</xdr:rowOff>
    </xdr:to>
    <xdr:pic>
      <xdr:nvPicPr>
        <xdr:cNvPr id="2" name="Imagen 1">
          <a:extLst>
            <a:ext uri="{FF2B5EF4-FFF2-40B4-BE49-F238E27FC236}">
              <a16:creationId xmlns:a16="http://schemas.microsoft.com/office/drawing/2014/main" id="{ED57407E-8CE9-4304-9340-6B414A5B8F1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5788" y="188259"/>
          <a:ext cx="2504440" cy="56007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44824</xdr:colOff>
      <xdr:row>1</xdr:row>
      <xdr:rowOff>26894</xdr:rowOff>
    </xdr:from>
    <xdr:to>
      <xdr:col>1</xdr:col>
      <xdr:colOff>2549264</xdr:colOff>
      <xdr:row>4</xdr:row>
      <xdr:rowOff>100965</xdr:rowOff>
    </xdr:to>
    <xdr:pic>
      <xdr:nvPicPr>
        <xdr:cNvPr id="2" name="Imagen 1">
          <a:extLst>
            <a:ext uri="{FF2B5EF4-FFF2-40B4-BE49-F238E27FC236}">
              <a16:creationId xmlns:a16="http://schemas.microsoft.com/office/drawing/2014/main" id="{908464B0-F430-4FB1-9819-AA0DA4C72B5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3718" y="188259"/>
          <a:ext cx="2504440" cy="56007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35859</xdr:colOff>
      <xdr:row>1</xdr:row>
      <xdr:rowOff>17930</xdr:rowOff>
    </xdr:from>
    <xdr:to>
      <xdr:col>2</xdr:col>
      <xdr:colOff>57636</xdr:colOff>
      <xdr:row>4</xdr:row>
      <xdr:rowOff>97716</xdr:rowOff>
    </xdr:to>
    <xdr:pic>
      <xdr:nvPicPr>
        <xdr:cNvPr id="2" name="Imagen 1">
          <a:extLst>
            <a:ext uri="{FF2B5EF4-FFF2-40B4-BE49-F238E27FC236}">
              <a16:creationId xmlns:a16="http://schemas.microsoft.com/office/drawing/2014/main" id="{436E578C-4167-49A1-AC80-6D378015F29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5153" y="340659"/>
          <a:ext cx="2504440" cy="56007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6</xdr:col>
      <xdr:colOff>0</xdr:colOff>
      <xdr:row>672</xdr:row>
      <xdr:rowOff>0</xdr:rowOff>
    </xdr:from>
    <xdr:ext cx="304800" cy="339085"/>
    <xdr:sp macro="" textlink="">
      <xdr:nvSpPr>
        <xdr:cNvPr id="2" name="AutoShape 6" descr="blob:https://web.whatsapp.com/90aab7f9-7c45-4ed5-861e-35110ccaf442">
          <a:extLst>
            <a:ext uri="{FF2B5EF4-FFF2-40B4-BE49-F238E27FC236}">
              <a16:creationId xmlns:a16="http://schemas.microsoft.com/office/drawing/2014/main" id="{07B8AD49-153C-437B-9E36-38CB705C5B99}"/>
            </a:ext>
          </a:extLst>
        </xdr:cNvPr>
        <xdr:cNvSpPr>
          <a:spLocks noChangeAspect="1" noChangeArrowheads="1"/>
        </xdr:cNvSpPr>
      </xdr:nvSpPr>
      <xdr:spPr bwMode="auto">
        <a:xfrm>
          <a:off x="4663440" y="107533440"/>
          <a:ext cx="304800" cy="339085"/>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1</xdr:col>
      <xdr:colOff>26894</xdr:colOff>
      <xdr:row>1</xdr:row>
      <xdr:rowOff>53788</xdr:rowOff>
    </xdr:from>
    <xdr:ext cx="2508661" cy="564701"/>
    <xdr:pic>
      <xdr:nvPicPr>
        <xdr:cNvPr id="3" name="Imagen 2">
          <a:extLst>
            <a:ext uri="{FF2B5EF4-FFF2-40B4-BE49-F238E27FC236}">
              <a16:creationId xmlns:a16="http://schemas.microsoft.com/office/drawing/2014/main" id="{BFB3537A-BAFD-456F-989A-19969231D92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4134" y="236668"/>
          <a:ext cx="2508661" cy="564701"/>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info@avalon.com.py" TargetMode="External"/><Relationship Id="rId1" Type="http://schemas.openxmlformats.org/officeDocument/2006/relationships/hyperlink" Target="http://www.avalon.com.py/" TargetMode="Externa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F1CFC-AAB3-4043-B0FA-73D65430D3A1}">
  <sheetPr>
    <tabColor rgb="FFBAD40F"/>
  </sheetPr>
  <dimension ref="A5:R239"/>
  <sheetViews>
    <sheetView showGridLines="0" tabSelected="1" topLeftCell="A210" zoomScale="90" zoomScaleNormal="90" workbookViewId="0">
      <selection activeCell="H169" sqref="H169:J169"/>
    </sheetView>
  </sheetViews>
  <sheetFormatPr baseColWidth="10" defaultColWidth="11.5546875" defaultRowHeight="12"/>
  <cols>
    <col min="1" max="2" width="11.5546875" style="1"/>
    <col min="3" max="3" width="4.44140625" style="1" customWidth="1"/>
    <col min="4" max="4" width="29.33203125" style="1" customWidth="1"/>
    <col min="5" max="5" width="20.33203125" style="1" customWidth="1"/>
    <col min="6" max="6" width="12.109375" style="1" customWidth="1"/>
    <col min="7" max="8" width="11.44140625" style="1" customWidth="1"/>
    <col min="9" max="9" width="10.109375" style="1" customWidth="1"/>
    <col min="10" max="10" width="12.88671875" style="1" customWidth="1"/>
    <col min="11" max="11" width="11.44140625" style="1" customWidth="1"/>
    <col min="12" max="12" width="18.88671875" style="1" customWidth="1"/>
    <col min="13" max="13" width="15.6640625" style="1" customWidth="1"/>
    <col min="14" max="14" width="19.88671875" style="1" customWidth="1"/>
    <col min="15" max="15" width="22.109375" style="1" customWidth="1"/>
    <col min="16" max="16" width="11.5546875" style="1"/>
    <col min="17" max="17" width="20.88671875" style="1" customWidth="1"/>
    <col min="18" max="16384" width="11.5546875" style="1"/>
  </cols>
  <sheetData>
    <row r="5" spans="3:18" ht="18.600000000000001" customHeight="1">
      <c r="C5" s="510" t="s">
        <v>264</v>
      </c>
      <c r="D5" s="510"/>
      <c r="E5" s="510"/>
      <c r="F5" s="510"/>
      <c r="G5" s="510"/>
      <c r="H5" s="510"/>
      <c r="I5" s="510"/>
      <c r="J5" s="510"/>
    </row>
    <row r="6" spans="3:18" ht="12.6" customHeight="1">
      <c r="C6" s="8" t="s">
        <v>533</v>
      </c>
      <c r="D6" s="9"/>
      <c r="E6" s="5"/>
      <c r="F6" s="5"/>
      <c r="G6" s="5"/>
      <c r="H6" s="5"/>
      <c r="I6" s="5"/>
      <c r="J6" s="5"/>
    </row>
    <row r="7" spans="3:18" ht="12.6" customHeight="1">
      <c r="C7" s="8" t="s">
        <v>534</v>
      </c>
      <c r="D7" s="9"/>
      <c r="E7" s="5"/>
      <c r="F7" s="5"/>
      <c r="G7" s="5"/>
      <c r="H7" s="5"/>
      <c r="I7" s="5"/>
      <c r="J7" s="5"/>
    </row>
    <row r="8" spans="3:18" ht="19.95" customHeight="1">
      <c r="D8" s="5"/>
      <c r="E8" s="5"/>
      <c r="F8" s="5"/>
      <c r="G8" s="5"/>
      <c r="H8" s="5"/>
      <c r="I8" s="5"/>
      <c r="J8" s="5"/>
      <c r="K8" s="5"/>
    </row>
    <row r="9" spans="3:18" ht="15.6">
      <c r="C9" s="511" t="s">
        <v>412</v>
      </c>
      <c r="D9" s="511"/>
      <c r="E9" s="511"/>
      <c r="F9" s="511"/>
      <c r="G9" s="511"/>
      <c r="H9" s="511"/>
      <c r="I9" s="511"/>
      <c r="J9" s="511"/>
      <c r="K9" s="511"/>
      <c r="L9" s="4"/>
      <c r="M9" s="4"/>
      <c r="N9" s="4"/>
      <c r="O9" s="4"/>
      <c r="P9" s="4"/>
    </row>
    <row r="10" spans="3:18" ht="15" customHeight="1">
      <c r="C10" s="512" t="s">
        <v>831</v>
      </c>
      <c r="D10" s="512"/>
      <c r="E10" s="512"/>
      <c r="F10" s="512"/>
      <c r="G10" s="512"/>
      <c r="H10" s="512"/>
      <c r="I10" s="512"/>
      <c r="J10" s="512"/>
      <c r="K10" s="512"/>
      <c r="L10" s="18"/>
      <c r="M10" s="15"/>
      <c r="N10" s="15"/>
      <c r="O10" s="15"/>
      <c r="P10" s="15"/>
      <c r="Q10" s="15"/>
      <c r="R10" s="15"/>
    </row>
    <row r="11" spans="3:18" ht="15" customHeight="1">
      <c r="C11" s="33"/>
      <c r="D11" s="33"/>
      <c r="E11" s="33"/>
      <c r="F11" s="33"/>
      <c r="G11" s="33"/>
      <c r="H11" s="33"/>
      <c r="I11" s="33"/>
      <c r="J11" s="33"/>
      <c r="K11" s="33"/>
      <c r="L11" s="18"/>
      <c r="M11" s="15"/>
      <c r="N11" s="15"/>
      <c r="O11" s="15"/>
      <c r="P11" s="15"/>
      <c r="Q11" s="15"/>
      <c r="R11" s="15"/>
    </row>
    <row r="12" spans="3:18" ht="13.2">
      <c r="C12" s="11" t="s">
        <v>396</v>
      </c>
      <c r="D12" s="11" t="s">
        <v>397</v>
      </c>
      <c r="E12" s="12"/>
      <c r="F12" s="12"/>
      <c r="G12" s="12"/>
      <c r="H12" s="12"/>
      <c r="I12" s="12"/>
      <c r="J12" s="13"/>
      <c r="K12" s="13"/>
      <c r="L12" s="13"/>
      <c r="M12" s="13"/>
      <c r="N12" s="15"/>
      <c r="O12" s="15"/>
      <c r="P12" s="15"/>
      <c r="Q12" s="15"/>
      <c r="R12" s="15"/>
    </row>
    <row r="13" spans="3:18" ht="13.2">
      <c r="C13" s="14"/>
      <c r="D13" s="14"/>
      <c r="E13" s="14"/>
      <c r="F13" s="14"/>
      <c r="G13" s="14"/>
      <c r="H13" s="14"/>
      <c r="I13" s="14"/>
      <c r="J13" s="15"/>
      <c r="K13" s="15"/>
      <c r="L13" s="15"/>
      <c r="M13" s="15"/>
      <c r="N13" s="15"/>
      <c r="O13" s="15"/>
      <c r="P13" s="15"/>
      <c r="Q13" s="15"/>
      <c r="R13" s="15"/>
    </row>
    <row r="14" spans="3:18" ht="13.2">
      <c r="C14" s="14" t="s">
        <v>553</v>
      </c>
      <c r="D14" s="14" t="s">
        <v>380</v>
      </c>
      <c r="E14" s="14"/>
      <c r="F14" s="14"/>
      <c r="G14" s="14" t="s">
        <v>264</v>
      </c>
      <c r="H14" s="14"/>
      <c r="I14" s="14"/>
      <c r="J14" s="15"/>
      <c r="K14" s="15"/>
      <c r="L14" s="15"/>
      <c r="M14" s="15"/>
      <c r="N14" s="15"/>
      <c r="O14" s="15"/>
      <c r="P14" s="15"/>
      <c r="Q14" s="15"/>
      <c r="R14" s="15"/>
    </row>
    <row r="15" spans="3:18" ht="13.2">
      <c r="C15" s="14" t="s">
        <v>554</v>
      </c>
      <c r="D15" s="14" t="s">
        <v>381</v>
      </c>
      <c r="E15" s="14"/>
      <c r="F15" s="14"/>
      <c r="G15" s="14" t="s">
        <v>393</v>
      </c>
      <c r="H15" s="14"/>
      <c r="I15" s="14"/>
      <c r="J15" s="15"/>
      <c r="K15" s="15"/>
      <c r="L15" s="15"/>
      <c r="M15" s="15"/>
      <c r="N15" s="15"/>
      <c r="O15" s="15"/>
      <c r="P15" s="15"/>
      <c r="Q15" s="15"/>
      <c r="R15" s="15"/>
    </row>
    <row r="16" spans="3:18" ht="13.2">
      <c r="C16" s="14" t="s">
        <v>555</v>
      </c>
      <c r="D16" s="14" t="s">
        <v>382</v>
      </c>
      <c r="E16" s="14"/>
      <c r="F16" s="14"/>
      <c r="G16" s="8">
        <v>8006</v>
      </c>
      <c r="H16" s="14"/>
      <c r="I16" s="14"/>
      <c r="J16" s="15"/>
      <c r="K16" s="15"/>
      <c r="L16" s="15"/>
      <c r="M16" s="15"/>
      <c r="N16" s="15"/>
      <c r="O16" s="15"/>
      <c r="P16" s="15"/>
      <c r="Q16" s="15"/>
      <c r="R16" s="15"/>
    </row>
    <row r="17" spans="3:18" ht="13.2">
      <c r="C17" s="14" t="s">
        <v>556</v>
      </c>
      <c r="D17" s="14" t="s">
        <v>383</v>
      </c>
      <c r="E17" s="14"/>
      <c r="F17" s="14"/>
      <c r="G17" s="14" t="s">
        <v>394</v>
      </c>
      <c r="H17" s="14"/>
      <c r="I17" s="14"/>
      <c r="J17" s="15"/>
      <c r="K17" s="15"/>
      <c r="L17" s="15"/>
      <c r="M17" s="15"/>
      <c r="N17" s="15"/>
      <c r="O17" s="15"/>
      <c r="P17" s="15"/>
      <c r="Q17" s="15"/>
      <c r="R17" s="15"/>
    </row>
    <row r="18" spans="3:18" ht="13.2">
      <c r="C18" s="14" t="s">
        <v>557</v>
      </c>
      <c r="D18" s="14" t="s">
        <v>848</v>
      </c>
      <c r="E18" s="14"/>
      <c r="F18" s="14"/>
      <c r="G18" s="14" t="s">
        <v>849</v>
      </c>
      <c r="H18" s="14"/>
      <c r="I18" s="14"/>
      <c r="J18" s="15"/>
      <c r="K18" s="15"/>
      <c r="L18" s="15"/>
      <c r="M18" s="15"/>
      <c r="N18" s="15"/>
      <c r="O18" s="15"/>
      <c r="P18" s="15"/>
      <c r="Q18" s="15"/>
      <c r="R18" s="15"/>
    </row>
    <row r="19" spans="3:18" ht="13.2">
      <c r="C19" s="14" t="s">
        <v>558</v>
      </c>
      <c r="D19" s="14" t="s">
        <v>384</v>
      </c>
      <c r="E19" s="14"/>
      <c r="F19" s="14"/>
      <c r="G19" s="16" t="s">
        <v>263</v>
      </c>
      <c r="H19" s="14"/>
      <c r="I19" s="14"/>
      <c r="J19" s="15"/>
      <c r="K19" s="15"/>
      <c r="L19" s="15"/>
      <c r="M19" s="15"/>
      <c r="N19" s="15"/>
      <c r="O19" s="34"/>
      <c r="P19" s="15"/>
      <c r="Q19" s="15"/>
      <c r="R19" s="15"/>
    </row>
    <row r="20" spans="3:18" ht="13.2">
      <c r="C20" s="14" t="s">
        <v>559</v>
      </c>
      <c r="D20" s="14" t="s">
        <v>385</v>
      </c>
      <c r="E20" s="14"/>
      <c r="F20" s="14"/>
      <c r="G20" s="16" t="s">
        <v>262</v>
      </c>
      <c r="H20" s="14"/>
      <c r="I20" s="14"/>
      <c r="J20" s="15"/>
      <c r="K20" s="15"/>
      <c r="L20" s="15"/>
      <c r="M20" s="15"/>
      <c r="N20" s="15"/>
      <c r="O20" s="15"/>
      <c r="P20" s="15"/>
      <c r="Q20" s="15"/>
      <c r="R20" s="15"/>
    </row>
    <row r="21" spans="3:18" ht="13.2">
      <c r="C21" s="14" t="s">
        <v>560</v>
      </c>
      <c r="D21" s="14" t="s">
        <v>386</v>
      </c>
      <c r="E21" s="14"/>
      <c r="F21" s="14"/>
      <c r="G21" s="14" t="s">
        <v>394</v>
      </c>
      <c r="H21" s="14"/>
      <c r="I21" s="14"/>
      <c r="J21" s="15"/>
      <c r="K21" s="15"/>
      <c r="L21" s="15"/>
      <c r="M21" s="15"/>
      <c r="N21" s="15"/>
      <c r="O21" s="15"/>
      <c r="P21" s="15"/>
      <c r="Q21" s="15"/>
      <c r="R21" s="15"/>
    </row>
    <row r="22" spans="3:18" ht="13.2">
      <c r="C22" s="15"/>
      <c r="D22" s="15"/>
      <c r="E22" s="15"/>
      <c r="F22" s="15"/>
      <c r="G22" s="15"/>
      <c r="H22" s="15"/>
      <c r="I22" s="15"/>
      <c r="J22" s="15"/>
      <c r="K22" s="15"/>
      <c r="L22" s="15"/>
      <c r="M22" s="15"/>
      <c r="N22" s="15"/>
      <c r="O22" s="15"/>
      <c r="P22" s="15"/>
      <c r="Q22" s="15"/>
      <c r="R22" s="15"/>
    </row>
    <row r="23" spans="3:18" ht="13.2">
      <c r="C23" s="11" t="s">
        <v>398</v>
      </c>
      <c r="D23" s="11" t="s">
        <v>399</v>
      </c>
      <c r="E23" s="11"/>
      <c r="F23" s="11"/>
      <c r="G23" s="14"/>
      <c r="H23" s="11"/>
      <c r="I23" s="14"/>
      <c r="J23" s="11"/>
      <c r="K23" s="11"/>
      <c r="L23" s="18"/>
      <c r="M23" s="18"/>
      <c r="N23" s="15"/>
      <c r="O23" s="15"/>
      <c r="P23" s="15"/>
      <c r="Q23" s="15"/>
      <c r="R23" s="15"/>
    </row>
    <row r="24" spans="3:18" ht="13.2">
      <c r="C24" s="14"/>
      <c r="D24" s="14"/>
      <c r="E24" s="14"/>
      <c r="F24" s="14"/>
      <c r="G24" s="14"/>
      <c r="H24" s="14"/>
      <c r="I24" s="14"/>
      <c r="J24" s="14"/>
      <c r="K24" s="14"/>
      <c r="L24" s="15"/>
      <c r="M24" s="15"/>
      <c r="N24" s="15"/>
      <c r="O24" s="15"/>
      <c r="P24" s="15"/>
      <c r="Q24" s="15"/>
      <c r="R24" s="15"/>
    </row>
    <row r="25" spans="3:18" ht="13.2">
      <c r="C25" s="14" t="s">
        <v>561</v>
      </c>
      <c r="D25" s="14" t="s">
        <v>387</v>
      </c>
      <c r="E25" s="14"/>
      <c r="F25" s="14"/>
      <c r="G25" s="17">
        <v>39638</v>
      </c>
      <c r="H25" s="14"/>
      <c r="I25" s="14"/>
      <c r="J25" s="14"/>
      <c r="K25" s="14"/>
      <c r="L25" s="15"/>
      <c r="M25" s="15"/>
      <c r="N25" s="15"/>
      <c r="O25" s="15"/>
      <c r="P25" s="15"/>
      <c r="Q25" s="15"/>
      <c r="R25" s="15"/>
    </row>
    <row r="26" spans="3:18" ht="13.2">
      <c r="C26" s="14" t="s">
        <v>562</v>
      </c>
      <c r="D26" s="14" t="s">
        <v>388</v>
      </c>
      <c r="E26" s="14"/>
      <c r="F26" s="14"/>
      <c r="G26" s="8">
        <v>590</v>
      </c>
      <c r="H26" s="14"/>
      <c r="I26" s="14"/>
      <c r="J26" s="14"/>
      <c r="K26" s="14"/>
      <c r="L26" s="15"/>
      <c r="M26" s="15"/>
      <c r="N26" s="15"/>
      <c r="O26" s="15"/>
      <c r="P26" s="15"/>
      <c r="Q26" s="15"/>
      <c r="R26" s="15"/>
    </row>
    <row r="27" spans="3:18" ht="13.2">
      <c r="C27" s="14" t="s">
        <v>563</v>
      </c>
      <c r="D27" s="14" t="s">
        <v>389</v>
      </c>
      <c r="E27" s="14"/>
      <c r="F27" s="14"/>
      <c r="G27" s="8" t="s">
        <v>395</v>
      </c>
      <c r="H27" s="14"/>
      <c r="I27" s="14"/>
      <c r="J27" s="14"/>
      <c r="K27" s="14"/>
      <c r="L27" s="15"/>
      <c r="M27" s="15"/>
      <c r="N27" s="15"/>
      <c r="O27" s="15"/>
      <c r="P27" s="15"/>
      <c r="Q27" s="15"/>
      <c r="R27" s="15"/>
    </row>
    <row r="28" spans="3:18" ht="13.2">
      <c r="C28" s="14" t="s">
        <v>564</v>
      </c>
      <c r="D28" s="14" t="s">
        <v>390</v>
      </c>
      <c r="E28" s="14"/>
      <c r="F28" s="14"/>
      <c r="G28" s="17">
        <v>41204</v>
      </c>
      <c r="H28" s="14"/>
      <c r="I28" s="14"/>
      <c r="J28" s="14"/>
      <c r="K28" s="14"/>
      <c r="L28" s="15"/>
      <c r="M28" s="15"/>
      <c r="N28" s="15"/>
      <c r="O28" s="15"/>
      <c r="P28" s="15"/>
      <c r="Q28" s="15"/>
      <c r="R28" s="15"/>
    </row>
    <row r="29" spans="3:18" ht="13.2">
      <c r="C29" s="14" t="s">
        <v>355</v>
      </c>
      <c r="D29" s="14" t="s">
        <v>391</v>
      </c>
      <c r="E29" s="14"/>
      <c r="F29" s="14"/>
      <c r="G29" s="17">
        <v>41348</v>
      </c>
      <c r="H29" s="14"/>
      <c r="I29" s="14"/>
      <c r="J29" s="14"/>
      <c r="K29" s="14"/>
      <c r="L29" s="15"/>
      <c r="M29" s="15"/>
      <c r="N29" s="15"/>
      <c r="O29" s="15"/>
      <c r="P29" s="15"/>
      <c r="Q29" s="15"/>
      <c r="R29" s="15"/>
    </row>
    <row r="30" spans="3:18" ht="13.2">
      <c r="C30" s="14" t="s">
        <v>355</v>
      </c>
      <c r="D30" s="14" t="s">
        <v>392</v>
      </c>
      <c r="E30" s="14"/>
      <c r="F30" s="14"/>
      <c r="G30" s="17">
        <v>42292</v>
      </c>
      <c r="H30" s="14"/>
      <c r="I30" s="14"/>
      <c r="J30" s="14"/>
      <c r="K30" s="14"/>
      <c r="L30" s="15"/>
      <c r="M30" s="15"/>
      <c r="N30" s="15"/>
      <c r="O30" s="15"/>
      <c r="P30" s="15"/>
      <c r="Q30" s="15"/>
      <c r="R30" s="15"/>
    </row>
    <row r="31" spans="3:18" ht="13.2">
      <c r="C31" s="14"/>
      <c r="D31" s="14" t="s">
        <v>658</v>
      </c>
      <c r="E31" s="14"/>
      <c r="F31" s="14"/>
      <c r="G31" s="17">
        <v>44823</v>
      </c>
      <c r="H31" s="14"/>
      <c r="I31" s="14"/>
      <c r="J31" s="14"/>
      <c r="K31" s="14"/>
      <c r="L31" s="15"/>
      <c r="M31" s="15"/>
      <c r="N31" s="15"/>
      <c r="O31" s="15"/>
      <c r="P31" s="15"/>
      <c r="Q31" s="15"/>
      <c r="R31" s="15"/>
    </row>
    <row r="32" spans="3:18" ht="13.2">
      <c r="C32" s="14"/>
      <c r="D32" s="14" t="s">
        <v>736</v>
      </c>
      <c r="E32" s="14"/>
      <c r="F32" s="14"/>
      <c r="G32" s="17">
        <v>45084</v>
      </c>
      <c r="H32" s="14"/>
      <c r="I32" s="14"/>
      <c r="J32" s="14"/>
      <c r="K32" s="14"/>
      <c r="L32" s="15"/>
      <c r="M32" s="15"/>
      <c r="N32" s="15"/>
      <c r="O32" s="15"/>
      <c r="P32" s="15"/>
      <c r="Q32" s="15"/>
      <c r="R32" s="15"/>
    </row>
    <row r="33" spans="1:18" ht="13.2">
      <c r="C33" s="14"/>
      <c r="D33" s="14"/>
      <c r="E33" s="14"/>
      <c r="F33" s="14"/>
      <c r="G33" s="17"/>
      <c r="H33" s="14"/>
      <c r="I33" s="14"/>
      <c r="J33" s="14"/>
      <c r="K33" s="14"/>
      <c r="L33" s="15"/>
      <c r="M33" s="15"/>
      <c r="N33" s="15"/>
      <c r="O33" s="15"/>
      <c r="P33" s="15"/>
      <c r="Q33" s="15"/>
      <c r="R33" s="15"/>
    </row>
    <row r="34" spans="1:18" ht="13.2">
      <c r="C34" s="14" t="s">
        <v>565</v>
      </c>
      <c r="D34" s="14" t="s">
        <v>388</v>
      </c>
      <c r="E34" s="14"/>
      <c r="F34" s="14"/>
      <c r="G34" s="8">
        <v>245</v>
      </c>
      <c r="H34" s="14"/>
      <c r="I34" s="14"/>
      <c r="J34" s="14"/>
      <c r="K34" s="14"/>
      <c r="L34" s="15"/>
      <c r="M34" s="15"/>
      <c r="N34" s="15"/>
      <c r="O34" s="15"/>
      <c r="P34" s="15"/>
      <c r="Q34" s="15"/>
      <c r="R34" s="15"/>
    </row>
    <row r="35" spans="1:18" ht="13.2">
      <c r="A35" s="1" t="s">
        <v>261</v>
      </c>
      <c r="C35" s="14" t="s">
        <v>355</v>
      </c>
      <c r="D35" s="14" t="s">
        <v>388</v>
      </c>
      <c r="E35" s="14"/>
      <c r="F35" s="14"/>
      <c r="G35" s="8">
        <v>245</v>
      </c>
      <c r="H35" s="14"/>
      <c r="I35" s="14"/>
      <c r="J35" s="14"/>
      <c r="K35" s="14"/>
      <c r="L35" s="15"/>
      <c r="M35" s="15"/>
      <c r="N35" s="15"/>
      <c r="O35" s="15"/>
      <c r="P35" s="15"/>
      <c r="Q35" s="15"/>
      <c r="R35" s="15"/>
    </row>
    <row r="36" spans="1:18" ht="13.2">
      <c r="C36" s="14" t="s">
        <v>355</v>
      </c>
      <c r="D36" s="14" t="s">
        <v>388</v>
      </c>
      <c r="E36" s="14"/>
      <c r="F36" s="14"/>
      <c r="G36" s="8">
        <v>1</v>
      </c>
      <c r="H36" s="14"/>
      <c r="I36" s="14"/>
      <c r="J36" s="14"/>
      <c r="K36" s="14"/>
      <c r="L36" s="15"/>
      <c r="M36" s="15"/>
      <c r="N36" s="15"/>
      <c r="O36" s="15"/>
      <c r="P36" s="15"/>
      <c r="Q36" s="15"/>
      <c r="R36" s="15"/>
    </row>
    <row r="37" spans="1:18" ht="13.2">
      <c r="C37" s="14"/>
      <c r="D37" s="14" t="s">
        <v>388</v>
      </c>
      <c r="E37" s="14"/>
      <c r="F37" s="14"/>
      <c r="G37" s="8">
        <v>3</v>
      </c>
      <c r="H37" s="14"/>
      <c r="I37" s="14"/>
      <c r="J37" s="14"/>
      <c r="K37" s="14"/>
      <c r="L37" s="15"/>
      <c r="M37" s="15"/>
      <c r="N37" s="15"/>
      <c r="O37" s="15"/>
      <c r="P37" s="15"/>
      <c r="Q37" s="15"/>
      <c r="R37" s="15"/>
    </row>
    <row r="38" spans="1:18" ht="13.2">
      <c r="C38" s="14"/>
      <c r="D38" s="14" t="s">
        <v>388</v>
      </c>
      <c r="E38" s="14"/>
      <c r="F38" s="14"/>
      <c r="G38" s="8">
        <v>4</v>
      </c>
      <c r="H38" s="14"/>
      <c r="I38" s="14"/>
      <c r="J38" s="14"/>
      <c r="K38" s="14"/>
      <c r="L38" s="15"/>
      <c r="M38" s="15"/>
      <c r="N38" s="15"/>
      <c r="O38" s="15"/>
      <c r="P38" s="15"/>
      <c r="Q38" s="15"/>
      <c r="R38" s="15"/>
    </row>
    <row r="39" spans="1:18" ht="13.2">
      <c r="C39" s="14"/>
      <c r="D39" s="14"/>
      <c r="E39" s="14"/>
      <c r="F39" s="14"/>
      <c r="G39" s="14"/>
      <c r="H39" s="14"/>
      <c r="I39" s="14"/>
      <c r="J39" s="14"/>
      <c r="K39" s="14"/>
      <c r="L39" s="15"/>
      <c r="M39" s="15"/>
      <c r="N39" s="15"/>
      <c r="O39" s="15"/>
      <c r="P39" s="15"/>
      <c r="Q39" s="15"/>
      <c r="R39" s="15"/>
    </row>
    <row r="40" spans="1:18" ht="13.2">
      <c r="C40" s="11" t="s">
        <v>356</v>
      </c>
      <c r="D40" s="11" t="s">
        <v>357</v>
      </c>
      <c r="E40" s="11"/>
      <c r="F40" s="11"/>
      <c r="G40" s="11"/>
      <c r="H40" s="11"/>
      <c r="I40" s="11"/>
      <c r="J40" s="11"/>
      <c r="K40" s="11"/>
      <c r="L40" s="18"/>
      <c r="M40" s="18"/>
      <c r="N40" s="15"/>
      <c r="O40" s="15"/>
      <c r="P40" s="15"/>
      <c r="Q40" s="15"/>
      <c r="R40" s="15"/>
    </row>
    <row r="41" spans="1:18" ht="13.2">
      <c r="C41" s="18"/>
      <c r="D41" s="18"/>
      <c r="E41" s="18"/>
      <c r="F41" s="18"/>
      <c r="G41" s="18"/>
      <c r="H41" s="18"/>
      <c r="I41" s="18"/>
      <c r="J41" s="18"/>
      <c r="K41" s="18"/>
      <c r="L41" s="18"/>
      <c r="M41" s="18"/>
      <c r="N41" s="15"/>
      <c r="O41" s="15"/>
      <c r="P41" s="15"/>
      <c r="Q41" s="15"/>
      <c r="R41" s="15"/>
    </row>
    <row r="42" spans="1:18" ht="15" customHeight="1">
      <c r="C42" s="513" t="s">
        <v>572</v>
      </c>
      <c r="D42" s="514"/>
      <c r="E42" s="514"/>
      <c r="F42" s="515"/>
      <c r="G42" s="513" t="s">
        <v>573</v>
      </c>
      <c r="H42" s="514"/>
      <c r="I42" s="514"/>
      <c r="J42" s="514"/>
      <c r="K42" s="515"/>
      <c r="L42" s="33"/>
      <c r="M42" s="33"/>
      <c r="N42" s="15"/>
      <c r="O42" s="15"/>
      <c r="P42" s="15"/>
      <c r="Q42" s="15"/>
      <c r="R42" s="15"/>
    </row>
    <row r="43" spans="1:18" ht="15" customHeight="1">
      <c r="C43" s="513" t="s">
        <v>574</v>
      </c>
      <c r="D43" s="514"/>
      <c r="E43" s="514"/>
      <c r="F43" s="514"/>
      <c r="G43" s="514"/>
      <c r="H43" s="514"/>
      <c r="I43" s="514"/>
      <c r="J43" s="514"/>
      <c r="K43" s="515"/>
      <c r="L43" s="18"/>
      <c r="M43" s="18"/>
      <c r="N43" s="18"/>
      <c r="O43" s="18"/>
      <c r="P43" s="15"/>
      <c r="Q43" s="15"/>
      <c r="R43" s="15"/>
    </row>
    <row r="44" spans="1:18" ht="15" customHeight="1">
      <c r="C44" s="505" t="s">
        <v>363</v>
      </c>
      <c r="D44" s="505"/>
      <c r="E44" s="505"/>
      <c r="F44" s="505"/>
      <c r="G44" s="505" t="s">
        <v>370</v>
      </c>
      <c r="H44" s="505"/>
      <c r="I44" s="505"/>
      <c r="J44" s="505"/>
      <c r="K44" s="505"/>
      <c r="L44" s="120"/>
      <c r="M44" s="35"/>
      <c r="N44" s="516"/>
      <c r="O44" s="516"/>
      <c r="P44" s="15"/>
      <c r="Q44" s="15"/>
      <c r="R44" s="15"/>
    </row>
    <row r="45" spans="1:18" ht="15" customHeight="1">
      <c r="C45" s="505" t="s">
        <v>364</v>
      </c>
      <c r="D45" s="505"/>
      <c r="E45" s="505"/>
      <c r="F45" s="505"/>
      <c r="G45" s="505" t="s">
        <v>365</v>
      </c>
      <c r="H45" s="505"/>
      <c r="I45" s="505"/>
      <c r="J45" s="505"/>
      <c r="K45" s="505"/>
      <c r="L45" s="120"/>
      <c r="M45" s="35"/>
      <c r="N45" s="15"/>
      <c r="O45" s="15"/>
      <c r="P45" s="15"/>
      <c r="Q45" s="15"/>
      <c r="R45" s="15"/>
    </row>
    <row r="46" spans="1:18" ht="15" customHeight="1">
      <c r="C46" s="505" t="s">
        <v>316</v>
      </c>
      <c r="D46" s="505"/>
      <c r="E46" s="505"/>
      <c r="F46" s="505"/>
      <c r="G46" s="505" t="s">
        <v>367</v>
      </c>
      <c r="H46" s="505"/>
      <c r="I46" s="505"/>
      <c r="J46" s="505"/>
      <c r="K46" s="505"/>
      <c r="L46" s="120"/>
      <c r="M46" s="35"/>
      <c r="N46" s="15"/>
      <c r="O46" s="15"/>
      <c r="P46" s="15"/>
      <c r="Q46" s="15"/>
      <c r="R46" s="15"/>
    </row>
    <row r="47" spans="1:18" ht="15" customHeight="1">
      <c r="C47" s="505" t="s">
        <v>316</v>
      </c>
      <c r="D47" s="505"/>
      <c r="E47" s="505"/>
      <c r="F47" s="505"/>
      <c r="G47" s="505" t="s">
        <v>666</v>
      </c>
      <c r="H47" s="505"/>
      <c r="I47" s="505"/>
      <c r="J47" s="505"/>
      <c r="K47" s="505"/>
      <c r="L47" s="120"/>
      <c r="M47" s="35"/>
      <c r="N47" s="15"/>
      <c r="O47" s="15"/>
      <c r="P47" s="15"/>
      <c r="Q47" s="15"/>
      <c r="R47" s="15"/>
    </row>
    <row r="48" spans="1:18" ht="15" customHeight="1">
      <c r="C48" s="505" t="s">
        <v>316</v>
      </c>
      <c r="D48" s="505"/>
      <c r="E48" s="505"/>
      <c r="F48" s="505"/>
      <c r="G48" s="505" t="s">
        <v>678</v>
      </c>
      <c r="H48" s="505"/>
      <c r="I48" s="505"/>
      <c r="J48" s="505"/>
      <c r="K48" s="505"/>
      <c r="L48" s="120"/>
      <c r="M48" s="35"/>
      <c r="N48" s="15"/>
      <c r="O48" s="15"/>
      <c r="P48" s="15"/>
      <c r="Q48" s="15"/>
      <c r="R48" s="15"/>
    </row>
    <row r="49" spans="3:18" ht="15" customHeight="1">
      <c r="C49" s="505" t="s">
        <v>371</v>
      </c>
      <c r="D49" s="505"/>
      <c r="E49" s="505"/>
      <c r="F49" s="505"/>
      <c r="G49" s="505" t="s">
        <v>761</v>
      </c>
      <c r="H49" s="505"/>
      <c r="I49" s="505"/>
      <c r="J49" s="505"/>
      <c r="K49" s="505"/>
      <c r="L49" s="120"/>
      <c r="M49" s="35"/>
      <c r="N49" s="15"/>
      <c r="O49" s="15"/>
      <c r="P49" s="15"/>
      <c r="Q49" s="15"/>
      <c r="R49" s="15"/>
    </row>
    <row r="50" spans="3:18" ht="15" customHeight="1">
      <c r="C50" s="513" t="s">
        <v>575</v>
      </c>
      <c r="D50" s="514"/>
      <c r="E50" s="514"/>
      <c r="F50" s="514"/>
      <c r="G50" s="514"/>
      <c r="H50" s="514"/>
      <c r="I50" s="514"/>
      <c r="J50" s="514"/>
      <c r="K50" s="515"/>
      <c r="L50" s="18"/>
      <c r="M50" s="18"/>
      <c r="N50" s="18"/>
      <c r="O50" s="18"/>
      <c r="P50" s="15"/>
      <c r="Q50" s="15"/>
      <c r="R50" s="15"/>
    </row>
    <row r="51" spans="3:18" ht="15" customHeight="1">
      <c r="C51" s="505" t="s">
        <v>372</v>
      </c>
      <c r="D51" s="505"/>
      <c r="E51" s="505"/>
      <c r="F51" s="505"/>
      <c r="G51" s="505" t="s">
        <v>666</v>
      </c>
      <c r="H51" s="505"/>
      <c r="I51" s="505"/>
      <c r="J51" s="505"/>
      <c r="K51" s="505"/>
      <c r="L51" s="120"/>
      <c r="M51" s="35"/>
      <c r="N51" s="15"/>
      <c r="O51" s="15"/>
      <c r="P51" s="15"/>
      <c r="Q51" s="15"/>
      <c r="R51" s="15"/>
    </row>
    <row r="52" spans="3:18" ht="15" customHeight="1">
      <c r="C52" s="497" t="s">
        <v>373</v>
      </c>
      <c r="D52" s="498"/>
      <c r="E52" s="498"/>
      <c r="F52" s="499"/>
      <c r="G52" s="497" t="s">
        <v>769</v>
      </c>
      <c r="H52" s="498"/>
      <c r="I52" s="498"/>
      <c r="J52" s="498"/>
      <c r="K52" s="499"/>
      <c r="L52" s="120"/>
      <c r="M52" s="35"/>
      <c r="N52" s="15"/>
      <c r="O52" s="15"/>
      <c r="P52" s="15"/>
      <c r="Q52" s="15"/>
      <c r="R52" s="15"/>
    </row>
    <row r="53" spans="3:18" ht="15" customHeight="1">
      <c r="C53" s="505" t="s">
        <v>374</v>
      </c>
      <c r="D53" s="505"/>
      <c r="E53" s="505"/>
      <c r="F53" s="505"/>
      <c r="G53" s="505" t="s">
        <v>367</v>
      </c>
      <c r="H53" s="505"/>
      <c r="I53" s="505"/>
      <c r="J53" s="505"/>
      <c r="K53" s="505"/>
      <c r="L53" s="120"/>
      <c r="M53" s="35"/>
      <c r="N53" s="15"/>
      <c r="O53" s="15"/>
      <c r="P53" s="15"/>
      <c r="Q53" s="15"/>
      <c r="R53" s="15"/>
    </row>
    <row r="54" spans="3:18" ht="15" customHeight="1">
      <c r="C54" s="505" t="s">
        <v>679</v>
      </c>
      <c r="D54" s="505"/>
      <c r="E54" s="505"/>
      <c r="F54" s="505"/>
      <c r="G54" s="505" t="s">
        <v>753</v>
      </c>
      <c r="H54" s="505"/>
      <c r="I54" s="505"/>
      <c r="J54" s="505"/>
      <c r="K54" s="505"/>
      <c r="L54" s="120"/>
      <c r="M54" s="35"/>
      <c r="N54" s="15"/>
      <c r="O54" s="15"/>
      <c r="P54" s="15"/>
      <c r="Q54" s="15"/>
      <c r="R54" s="15"/>
    </row>
    <row r="55" spans="3:18" ht="15" customHeight="1">
      <c r="C55" s="505" t="s">
        <v>754</v>
      </c>
      <c r="D55" s="505"/>
      <c r="E55" s="505"/>
      <c r="F55" s="505"/>
      <c r="G55" s="505" t="s">
        <v>755</v>
      </c>
      <c r="H55" s="505"/>
      <c r="I55" s="505"/>
      <c r="J55" s="505"/>
      <c r="K55" s="505"/>
      <c r="L55" s="120"/>
      <c r="M55" s="35"/>
      <c r="N55" s="15"/>
      <c r="O55" s="15"/>
      <c r="P55" s="15"/>
      <c r="Q55" s="15"/>
      <c r="R55" s="15"/>
    </row>
    <row r="56" spans="3:18" ht="15" customHeight="1">
      <c r="C56" s="505" t="s">
        <v>757</v>
      </c>
      <c r="D56" s="505"/>
      <c r="E56" s="505"/>
      <c r="F56" s="505"/>
      <c r="G56" s="505" t="s">
        <v>756</v>
      </c>
      <c r="H56" s="505"/>
      <c r="I56" s="505"/>
      <c r="J56" s="505"/>
      <c r="K56" s="505"/>
      <c r="L56" s="120"/>
      <c r="M56" s="35"/>
      <c r="N56" s="15"/>
      <c r="O56" s="15"/>
      <c r="P56" s="15"/>
      <c r="Q56" s="15"/>
      <c r="R56" s="15"/>
    </row>
    <row r="57" spans="3:18" ht="15" customHeight="1">
      <c r="C57" s="505" t="s">
        <v>771</v>
      </c>
      <c r="D57" s="505"/>
      <c r="E57" s="505"/>
      <c r="F57" s="505"/>
      <c r="G57" s="505" t="s">
        <v>770</v>
      </c>
      <c r="H57" s="505"/>
      <c r="I57" s="505"/>
      <c r="J57" s="505"/>
      <c r="K57" s="505"/>
      <c r="L57" s="120"/>
      <c r="M57" s="35"/>
      <c r="N57" s="15"/>
      <c r="O57" s="15"/>
      <c r="P57" s="15"/>
      <c r="Q57" s="15"/>
      <c r="R57" s="15"/>
    </row>
    <row r="58" spans="3:18" ht="15" customHeight="1">
      <c r="C58" s="505" t="s">
        <v>840</v>
      </c>
      <c r="D58" s="505"/>
      <c r="E58" s="505"/>
      <c r="F58" s="505"/>
      <c r="G58" s="505" t="s">
        <v>839</v>
      </c>
      <c r="H58" s="505"/>
      <c r="I58" s="505"/>
      <c r="J58" s="505"/>
      <c r="K58" s="505"/>
      <c r="L58" s="120"/>
      <c r="M58" s="35"/>
      <c r="N58" s="15"/>
      <c r="O58" s="15"/>
      <c r="P58" s="15"/>
      <c r="Q58" s="15"/>
      <c r="R58" s="15"/>
    </row>
    <row r="59" spans="3:18" ht="15" customHeight="1">
      <c r="C59" s="505" t="s">
        <v>850</v>
      </c>
      <c r="D59" s="505"/>
      <c r="E59" s="505"/>
      <c r="F59" s="505"/>
      <c r="G59" s="505" t="s">
        <v>368</v>
      </c>
      <c r="H59" s="505"/>
      <c r="I59" s="505"/>
      <c r="J59" s="505"/>
      <c r="K59" s="505"/>
      <c r="L59" s="120"/>
      <c r="M59" s="35"/>
      <c r="N59" s="15"/>
      <c r="O59" s="15"/>
      <c r="P59" s="15"/>
      <c r="Q59" s="15"/>
      <c r="R59" s="15"/>
    </row>
    <row r="60" spans="3:18" ht="13.2">
      <c r="C60" s="11"/>
      <c r="D60" s="11"/>
      <c r="E60" s="11"/>
      <c r="F60" s="11"/>
      <c r="G60" s="11"/>
      <c r="H60" s="11"/>
      <c r="I60" s="11"/>
      <c r="J60" s="11"/>
      <c r="K60" s="11"/>
      <c r="L60" s="121"/>
      <c r="M60" s="18"/>
      <c r="N60" s="15"/>
      <c r="O60" s="15"/>
      <c r="P60" s="15"/>
      <c r="Q60" s="15"/>
      <c r="R60" s="15"/>
    </row>
    <row r="61" spans="3:18" ht="13.2">
      <c r="C61" s="15"/>
      <c r="D61" s="15"/>
      <c r="E61" s="15"/>
      <c r="F61" s="15"/>
      <c r="G61" s="15"/>
      <c r="H61" s="15"/>
      <c r="I61" s="15"/>
      <c r="J61" s="15"/>
      <c r="K61" s="15"/>
      <c r="L61" s="15"/>
      <c r="M61" s="15"/>
      <c r="N61" s="15"/>
      <c r="O61" s="15"/>
      <c r="P61" s="15"/>
      <c r="Q61" s="15"/>
      <c r="R61" s="15"/>
    </row>
    <row r="62" spans="3:18" ht="13.2">
      <c r="C62" s="11" t="s">
        <v>400</v>
      </c>
      <c r="D62" s="11" t="s">
        <v>401</v>
      </c>
      <c r="E62" s="11"/>
      <c r="F62" s="11"/>
      <c r="G62" s="11"/>
      <c r="H62" s="11"/>
      <c r="I62" s="11"/>
      <c r="J62" s="11"/>
      <c r="K62" s="11"/>
      <c r="L62" s="11"/>
      <c r="M62" s="11"/>
      <c r="N62" s="14"/>
      <c r="O62" s="14"/>
      <c r="P62" s="14"/>
      <c r="Q62" s="14"/>
      <c r="R62" s="14"/>
    </row>
    <row r="63" spans="3:18" ht="13.2">
      <c r="C63" s="14"/>
      <c r="D63" s="14"/>
      <c r="E63" s="14"/>
      <c r="F63" s="14"/>
      <c r="G63" s="14"/>
      <c r="H63" s="14"/>
      <c r="I63" s="14"/>
      <c r="J63" s="14"/>
      <c r="K63" s="14"/>
      <c r="L63" s="14"/>
      <c r="M63" s="14"/>
      <c r="N63" s="14"/>
      <c r="O63" s="14"/>
      <c r="P63" s="14"/>
      <c r="Q63" s="14"/>
      <c r="R63" s="14"/>
    </row>
    <row r="64" spans="3:18" ht="27.6" customHeight="1">
      <c r="C64" s="527" t="s">
        <v>835</v>
      </c>
      <c r="D64" s="527"/>
      <c r="E64" s="527"/>
      <c r="F64" s="527"/>
      <c r="G64" s="527"/>
      <c r="H64" s="527"/>
      <c r="I64" s="527"/>
      <c r="J64" s="527"/>
      <c r="K64" s="527"/>
      <c r="L64" s="527"/>
      <c r="M64" s="527"/>
      <c r="N64" s="527"/>
      <c r="O64" s="527"/>
      <c r="P64" s="527"/>
      <c r="Q64" s="527"/>
      <c r="R64" s="527"/>
    </row>
    <row r="65" spans="3:18" ht="13.2">
      <c r="C65" s="14" t="s">
        <v>566</v>
      </c>
      <c r="D65" s="14"/>
      <c r="E65" s="14"/>
      <c r="F65" s="522">
        <v>34000000000</v>
      </c>
      <c r="G65" s="522"/>
      <c r="H65" s="14"/>
      <c r="I65" s="14"/>
      <c r="J65" s="14"/>
      <c r="K65" s="14"/>
      <c r="L65" s="14"/>
      <c r="M65" s="14"/>
      <c r="N65" s="14"/>
      <c r="O65" s="19"/>
      <c r="P65" s="14"/>
      <c r="Q65" s="14"/>
      <c r="R65" s="14"/>
    </row>
    <row r="66" spans="3:18" ht="13.2">
      <c r="C66" s="14" t="s">
        <v>567</v>
      </c>
      <c r="D66" s="14"/>
      <c r="E66" s="14"/>
      <c r="F66" s="522">
        <v>34000000000</v>
      </c>
      <c r="G66" s="522"/>
      <c r="H66" s="20"/>
      <c r="I66" s="14"/>
      <c r="J66" s="14"/>
      <c r="K66" s="14"/>
      <c r="L66" s="14"/>
      <c r="M66" s="14"/>
      <c r="N66" s="14"/>
      <c r="O66" s="14"/>
      <c r="P66" s="14"/>
      <c r="Q66" s="14"/>
      <c r="R66" s="14"/>
    </row>
    <row r="67" spans="3:18" ht="13.2">
      <c r="C67" s="14" t="s">
        <v>568</v>
      </c>
      <c r="D67" s="14"/>
      <c r="E67" s="14"/>
      <c r="F67" s="522">
        <v>34000000000</v>
      </c>
      <c r="G67" s="522"/>
      <c r="H67" s="20"/>
      <c r="I67" s="14"/>
      <c r="J67" s="14"/>
      <c r="K67" s="14"/>
      <c r="L67" s="14"/>
      <c r="M67" s="14"/>
      <c r="N67" s="14"/>
      <c r="O67" s="14"/>
      <c r="P67" s="14"/>
      <c r="Q67" s="14"/>
      <c r="R67" s="14"/>
    </row>
    <row r="68" spans="3:18" ht="13.2">
      <c r="C68" s="14" t="s">
        <v>569</v>
      </c>
      <c r="D68" s="14"/>
      <c r="E68" s="14"/>
      <c r="F68" s="522">
        <v>100000</v>
      </c>
      <c r="G68" s="522"/>
      <c r="H68" s="20"/>
      <c r="I68" s="14"/>
      <c r="J68" s="14"/>
      <c r="K68" s="14"/>
      <c r="L68" s="14"/>
      <c r="M68" s="14"/>
      <c r="N68" s="14"/>
      <c r="O68" s="14"/>
      <c r="P68" s="14"/>
      <c r="Q68" s="14"/>
      <c r="R68" s="14"/>
    </row>
    <row r="69" spans="3:18" ht="13.2">
      <c r="C69" s="14"/>
      <c r="D69" s="14"/>
      <c r="E69" s="14"/>
      <c r="F69" s="14"/>
      <c r="G69" s="14"/>
      <c r="H69" s="14"/>
      <c r="I69" s="14"/>
      <c r="J69" s="14"/>
      <c r="K69" s="14"/>
      <c r="L69" s="14"/>
      <c r="M69" s="14"/>
      <c r="N69" s="14"/>
      <c r="O69" s="14"/>
      <c r="P69" s="14"/>
      <c r="Q69" s="14"/>
      <c r="R69" s="14"/>
    </row>
    <row r="70" spans="3:18" ht="13.2">
      <c r="C70" s="512" t="s">
        <v>402</v>
      </c>
      <c r="D70" s="512"/>
      <c r="E70" s="512"/>
      <c r="F70" s="512"/>
      <c r="G70" s="512"/>
      <c r="H70" s="512"/>
      <c r="I70" s="512"/>
      <c r="J70" s="512"/>
      <c r="K70" s="512"/>
      <c r="L70" s="512"/>
      <c r="M70" s="512"/>
      <c r="N70" s="14"/>
      <c r="O70" s="14"/>
      <c r="P70" s="14"/>
      <c r="Q70" s="14"/>
      <c r="R70" s="14"/>
    </row>
    <row r="71" spans="3:18" ht="52.8">
      <c r="C71" s="275" t="s">
        <v>323</v>
      </c>
      <c r="D71" s="275" t="s">
        <v>267</v>
      </c>
      <c r="E71" s="275" t="s">
        <v>576</v>
      </c>
      <c r="F71" s="275" t="s">
        <v>600</v>
      </c>
      <c r="G71" s="275" t="s">
        <v>577</v>
      </c>
      <c r="H71" s="275" t="s">
        <v>578</v>
      </c>
      <c r="I71" s="275" t="s">
        <v>579</v>
      </c>
      <c r="J71" s="275" t="s">
        <v>580</v>
      </c>
      <c r="K71" s="275" t="s">
        <v>581</v>
      </c>
      <c r="L71" s="275" t="s">
        <v>582</v>
      </c>
      <c r="M71" s="275" t="s">
        <v>599</v>
      </c>
      <c r="N71" s="21"/>
      <c r="O71" s="14"/>
      <c r="P71" s="14"/>
      <c r="Q71" s="14"/>
      <c r="R71" s="14"/>
    </row>
    <row r="72" spans="3:18" ht="12.75" customHeight="1">
      <c r="C72" s="506">
        <v>1</v>
      </c>
      <c r="D72" s="506" t="s">
        <v>762</v>
      </c>
      <c r="E72" s="22" t="s">
        <v>324</v>
      </c>
      <c r="F72" s="23">
        <v>1</v>
      </c>
      <c r="G72" s="23">
        <v>1</v>
      </c>
      <c r="H72" s="23">
        <v>3880</v>
      </c>
      <c r="I72" s="500">
        <v>337405</v>
      </c>
      <c r="J72" s="22" t="s">
        <v>325</v>
      </c>
      <c r="K72" s="500">
        <v>337405</v>
      </c>
      <c r="L72" s="24">
        <v>388000000</v>
      </c>
      <c r="M72" s="524">
        <v>0.99239999999999995</v>
      </c>
      <c r="N72" s="42"/>
      <c r="O72" s="133"/>
      <c r="P72" s="14"/>
      <c r="Q72" s="14"/>
      <c r="R72" s="14"/>
    </row>
    <row r="73" spans="3:18" ht="13.2">
      <c r="C73" s="532"/>
      <c r="D73" s="532"/>
      <c r="E73" s="22" t="s">
        <v>324</v>
      </c>
      <c r="F73" s="23">
        <v>3</v>
      </c>
      <c r="G73" s="23">
        <v>4641</v>
      </c>
      <c r="H73" s="23">
        <v>7600</v>
      </c>
      <c r="I73" s="501"/>
      <c r="J73" s="22" t="s">
        <v>325</v>
      </c>
      <c r="K73" s="501"/>
      <c r="L73" s="24">
        <v>296000000</v>
      </c>
      <c r="M73" s="525"/>
      <c r="N73" s="42"/>
      <c r="O73" s="14"/>
      <c r="P73" s="14"/>
      <c r="Q73" s="14"/>
      <c r="R73" s="14"/>
    </row>
    <row r="74" spans="3:18" ht="13.2">
      <c r="C74" s="532"/>
      <c r="D74" s="532"/>
      <c r="E74" s="22" t="s">
        <v>324</v>
      </c>
      <c r="F74" s="23">
        <v>4</v>
      </c>
      <c r="G74" s="23">
        <v>7601</v>
      </c>
      <c r="H74" s="23">
        <v>10000</v>
      </c>
      <c r="I74" s="501"/>
      <c r="J74" s="22" t="s">
        <v>325</v>
      </c>
      <c r="K74" s="501"/>
      <c r="L74" s="24">
        <v>240000000</v>
      </c>
      <c r="M74" s="525"/>
      <c r="N74" s="42"/>
      <c r="O74" s="14"/>
      <c r="P74" s="14"/>
      <c r="Q74" s="14"/>
      <c r="R74" s="14"/>
    </row>
    <row r="75" spans="3:18" ht="13.2">
      <c r="C75" s="532"/>
      <c r="D75" s="532"/>
      <c r="E75" s="22" t="s">
        <v>326</v>
      </c>
      <c r="F75" s="23">
        <v>5</v>
      </c>
      <c r="G75" s="23">
        <v>1</v>
      </c>
      <c r="H75" s="23">
        <v>10000</v>
      </c>
      <c r="I75" s="501"/>
      <c r="J75" s="22" t="s">
        <v>325</v>
      </c>
      <c r="K75" s="501"/>
      <c r="L75" s="24">
        <v>1000000000</v>
      </c>
      <c r="M75" s="525"/>
      <c r="N75" s="42"/>
      <c r="O75" s="14"/>
      <c r="P75" s="14"/>
      <c r="Q75" s="14"/>
      <c r="R75" s="14"/>
    </row>
    <row r="76" spans="3:18" ht="13.2">
      <c r="C76" s="532"/>
      <c r="D76" s="532"/>
      <c r="E76" s="22" t="s">
        <v>327</v>
      </c>
      <c r="F76" s="23">
        <v>6</v>
      </c>
      <c r="G76" s="23">
        <v>1</v>
      </c>
      <c r="H76" s="23">
        <v>10000</v>
      </c>
      <c r="I76" s="501"/>
      <c r="J76" s="22" t="s">
        <v>325</v>
      </c>
      <c r="K76" s="501"/>
      <c r="L76" s="24">
        <v>1000000000</v>
      </c>
      <c r="M76" s="525"/>
      <c r="N76" s="42"/>
      <c r="O76" s="14"/>
      <c r="P76" s="14"/>
      <c r="Q76" s="14"/>
      <c r="R76" s="14"/>
    </row>
    <row r="77" spans="3:18" ht="13.2">
      <c r="C77" s="532"/>
      <c r="D77" s="532"/>
      <c r="E77" s="22" t="s">
        <v>328</v>
      </c>
      <c r="F77" s="23">
        <v>7</v>
      </c>
      <c r="G77" s="23">
        <v>1</v>
      </c>
      <c r="H77" s="23">
        <v>10000</v>
      </c>
      <c r="I77" s="501"/>
      <c r="J77" s="22" t="s">
        <v>325</v>
      </c>
      <c r="K77" s="501"/>
      <c r="L77" s="24">
        <v>1000000000</v>
      </c>
      <c r="M77" s="525"/>
      <c r="N77" s="42"/>
      <c r="O77" s="14"/>
      <c r="P77" s="14"/>
      <c r="Q77" s="14"/>
      <c r="R77" s="14"/>
    </row>
    <row r="78" spans="3:18" ht="13.2">
      <c r="C78" s="532"/>
      <c r="D78" s="532"/>
      <c r="E78" s="22" t="s">
        <v>329</v>
      </c>
      <c r="F78" s="23">
        <v>8</v>
      </c>
      <c r="G78" s="23">
        <v>1</v>
      </c>
      <c r="H78" s="23">
        <v>10000</v>
      </c>
      <c r="I78" s="501"/>
      <c r="J78" s="22" t="s">
        <v>325</v>
      </c>
      <c r="K78" s="501"/>
      <c r="L78" s="24">
        <v>1000000000</v>
      </c>
      <c r="M78" s="525"/>
      <c r="N78" s="42"/>
      <c r="O78" s="14"/>
      <c r="P78" s="14"/>
      <c r="Q78" s="14"/>
      <c r="R78" s="14"/>
    </row>
    <row r="79" spans="3:18" ht="13.2">
      <c r="C79" s="532"/>
      <c r="D79" s="532"/>
      <c r="E79" s="22" t="s">
        <v>330</v>
      </c>
      <c r="F79" s="23">
        <v>9</v>
      </c>
      <c r="G79" s="23">
        <v>1</v>
      </c>
      <c r="H79" s="23">
        <v>10000</v>
      </c>
      <c r="I79" s="501"/>
      <c r="J79" s="22" t="s">
        <v>325</v>
      </c>
      <c r="K79" s="501"/>
      <c r="L79" s="24">
        <v>1000000000</v>
      </c>
      <c r="M79" s="525"/>
      <c r="N79" s="42"/>
      <c r="O79" s="14"/>
      <c r="P79" s="14"/>
      <c r="Q79" s="14"/>
      <c r="R79" s="14"/>
    </row>
    <row r="80" spans="3:18" ht="13.2">
      <c r="C80" s="532"/>
      <c r="D80" s="532"/>
      <c r="E80" s="22" t="s">
        <v>331</v>
      </c>
      <c r="F80" s="23">
        <v>10</v>
      </c>
      <c r="G80" s="23">
        <v>1</v>
      </c>
      <c r="H80" s="23">
        <v>10000</v>
      </c>
      <c r="I80" s="501"/>
      <c r="J80" s="22" t="s">
        <v>325</v>
      </c>
      <c r="K80" s="501"/>
      <c r="L80" s="24">
        <v>1000000000</v>
      </c>
      <c r="M80" s="525"/>
      <c r="N80" s="42"/>
      <c r="O80" s="14"/>
      <c r="P80" s="14"/>
      <c r="Q80" s="14"/>
      <c r="R80" s="14"/>
    </row>
    <row r="81" spans="3:18" ht="13.2">
      <c r="C81" s="532"/>
      <c r="D81" s="532"/>
      <c r="E81" s="22" t="s">
        <v>332</v>
      </c>
      <c r="F81" s="23">
        <v>11</v>
      </c>
      <c r="G81" s="23">
        <v>1</v>
      </c>
      <c r="H81" s="23">
        <v>10000</v>
      </c>
      <c r="I81" s="501"/>
      <c r="J81" s="22" t="s">
        <v>325</v>
      </c>
      <c r="K81" s="501"/>
      <c r="L81" s="24">
        <v>1000000000</v>
      </c>
      <c r="M81" s="525"/>
      <c r="N81" s="42"/>
      <c r="O81" s="14"/>
      <c r="P81" s="14"/>
      <c r="Q81" s="14"/>
      <c r="R81" s="14"/>
    </row>
    <row r="82" spans="3:18" ht="13.2">
      <c r="C82" s="532"/>
      <c r="D82" s="532"/>
      <c r="E82" s="22" t="s">
        <v>333</v>
      </c>
      <c r="F82" s="23">
        <v>12</v>
      </c>
      <c r="G82" s="23">
        <v>1</v>
      </c>
      <c r="H82" s="23">
        <v>10000</v>
      </c>
      <c r="I82" s="501"/>
      <c r="J82" s="22" t="s">
        <v>325</v>
      </c>
      <c r="K82" s="501"/>
      <c r="L82" s="24">
        <v>1000000000</v>
      </c>
      <c r="M82" s="525"/>
      <c r="N82" s="42"/>
      <c r="O82" s="14"/>
      <c r="P82" s="14"/>
      <c r="Q82" s="14"/>
      <c r="R82" s="14"/>
    </row>
    <row r="83" spans="3:18" ht="13.2">
      <c r="C83" s="532"/>
      <c r="D83" s="532"/>
      <c r="E83" s="22" t="s">
        <v>334</v>
      </c>
      <c r="F83" s="23">
        <v>13</v>
      </c>
      <c r="G83" s="23">
        <v>1</v>
      </c>
      <c r="H83" s="23">
        <v>10000</v>
      </c>
      <c r="I83" s="501"/>
      <c r="J83" s="22" t="s">
        <v>325</v>
      </c>
      <c r="K83" s="501"/>
      <c r="L83" s="24">
        <v>1000000000</v>
      </c>
      <c r="M83" s="525"/>
      <c r="N83" s="42"/>
      <c r="O83" s="14"/>
      <c r="P83" s="14"/>
      <c r="Q83" s="14"/>
      <c r="R83" s="14"/>
    </row>
    <row r="84" spans="3:18" ht="13.2">
      <c r="C84" s="532"/>
      <c r="D84" s="532"/>
      <c r="E84" s="22" t="s">
        <v>335</v>
      </c>
      <c r="F84" s="23">
        <v>15</v>
      </c>
      <c r="G84" s="23">
        <v>836</v>
      </c>
      <c r="H84" s="23">
        <v>10000</v>
      </c>
      <c r="I84" s="501"/>
      <c r="J84" s="22" t="s">
        <v>325</v>
      </c>
      <c r="K84" s="501"/>
      <c r="L84" s="24">
        <v>916500000</v>
      </c>
      <c r="M84" s="525"/>
      <c r="N84" s="42"/>
      <c r="O84" s="14"/>
      <c r="P84" s="14"/>
      <c r="Q84" s="14"/>
      <c r="R84" s="14"/>
    </row>
    <row r="85" spans="3:18" ht="13.2">
      <c r="C85" s="532"/>
      <c r="D85" s="532"/>
      <c r="E85" s="22" t="s">
        <v>336</v>
      </c>
      <c r="F85" s="23">
        <v>16</v>
      </c>
      <c r="G85" s="23">
        <v>1</v>
      </c>
      <c r="H85" s="23">
        <v>10000</v>
      </c>
      <c r="I85" s="501"/>
      <c r="J85" s="22" t="s">
        <v>325</v>
      </c>
      <c r="K85" s="501"/>
      <c r="L85" s="24">
        <v>1000000000</v>
      </c>
      <c r="M85" s="525"/>
      <c r="N85" s="42"/>
      <c r="O85" s="14"/>
      <c r="P85" s="14"/>
      <c r="Q85" s="14"/>
      <c r="R85" s="14"/>
    </row>
    <row r="86" spans="3:18" ht="13.2">
      <c r="C86" s="532"/>
      <c r="D86" s="532"/>
      <c r="E86" s="22" t="s">
        <v>345</v>
      </c>
      <c r="F86" s="23">
        <v>17</v>
      </c>
      <c r="G86" s="23">
        <v>1</v>
      </c>
      <c r="H86" s="23">
        <v>10000</v>
      </c>
      <c r="I86" s="501"/>
      <c r="J86" s="22" t="s">
        <v>325</v>
      </c>
      <c r="K86" s="501"/>
      <c r="L86" s="24">
        <v>1000000000</v>
      </c>
      <c r="M86" s="525"/>
      <c r="N86" s="42"/>
      <c r="O86" s="14"/>
      <c r="P86" s="14"/>
      <c r="Q86" s="14"/>
      <c r="R86" s="14"/>
    </row>
    <row r="87" spans="3:18" ht="13.2">
      <c r="C87" s="532"/>
      <c r="D87" s="532"/>
      <c r="E87" s="22" t="s">
        <v>337</v>
      </c>
      <c r="F87" s="23">
        <v>18</v>
      </c>
      <c r="G87" s="23">
        <v>1</v>
      </c>
      <c r="H87" s="23">
        <v>10000</v>
      </c>
      <c r="I87" s="501"/>
      <c r="J87" s="22" t="s">
        <v>325</v>
      </c>
      <c r="K87" s="501"/>
      <c r="L87" s="24">
        <v>1000000000</v>
      </c>
      <c r="M87" s="525"/>
      <c r="N87" s="42"/>
      <c r="O87" s="14"/>
      <c r="P87" s="14"/>
      <c r="Q87" s="14"/>
      <c r="R87" s="14"/>
    </row>
    <row r="88" spans="3:18" ht="13.2">
      <c r="C88" s="532"/>
      <c r="D88" s="532"/>
      <c r="E88" s="22" t="s">
        <v>338</v>
      </c>
      <c r="F88" s="23">
        <v>19</v>
      </c>
      <c r="G88" s="23">
        <v>1</v>
      </c>
      <c r="H88" s="23">
        <v>10000</v>
      </c>
      <c r="I88" s="501"/>
      <c r="J88" s="22" t="s">
        <v>325</v>
      </c>
      <c r="K88" s="501"/>
      <c r="L88" s="24">
        <v>1000000000</v>
      </c>
      <c r="M88" s="525"/>
      <c r="N88" s="42"/>
      <c r="O88" s="14"/>
      <c r="P88" s="14"/>
      <c r="Q88" s="14"/>
      <c r="R88" s="14"/>
    </row>
    <row r="89" spans="3:18" ht="13.2">
      <c r="C89" s="532"/>
      <c r="D89" s="532"/>
      <c r="E89" s="22" t="s">
        <v>339</v>
      </c>
      <c r="F89" s="23">
        <v>20</v>
      </c>
      <c r="G89" s="23">
        <v>1</v>
      </c>
      <c r="H89" s="23">
        <v>10000</v>
      </c>
      <c r="I89" s="501"/>
      <c r="J89" s="22" t="s">
        <v>325</v>
      </c>
      <c r="K89" s="501"/>
      <c r="L89" s="24">
        <v>1000000000</v>
      </c>
      <c r="M89" s="525"/>
      <c r="N89" s="42"/>
      <c r="O89" s="14"/>
      <c r="P89" s="14"/>
      <c r="Q89" s="14"/>
      <c r="R89" s="14"/>
    </row>
    <row r="90" spans="3:18" ht="13.2">
      <c r="C90" s="532"/>
      <c r="D90" s="532"/>
      <c r="E90" s="22" t="s">
        <v>340</v>
      </c>
      <c r="F90" s="23">
        <v>21</v>
      </c>
      <c r="G90" s="23">
        <v>1</v>
      </c>
      <c r="H90" s="23">
        <v>10000</v>
      </c>
      <c r="I90" s="501"/>
      <c r="J90" s="22" t="s">
        <v>325</v>
      </c>
      <c r="K90" s="501"/>
      <c r="L90" s="24">
        <v>1000000000</v>
      </c>
      <c r="M90" s="525"/>
      <c r="N90" s="42"/>
      <c r="O90" s="14"/>
      <c r="P90" s="14"/>
      <c r="Q90" s="14"/>
      <c r="R90" s="14"/>
    </row>
    <row r="91" spans="3:18" ht="13.2">
      <c r="C91" s="532"/>
      <c r="D91" s="532"/>
      <c r="E91" s="22" t="s">
        <v>341</v>
      </c>
      <c r="F91" s="23">
        <v>22</v>
      </c>
      <c r="G91" s="23">
        <v>1</v>
      </c>
      <c r="H91" s="23">
        <v>10000</v>
      </c>
      <c r="I91" s="501"/>
      <c r="J91" s="22" t="s">
        <v>325</v>
      </c>
      <c r="K91" s="501"/>
      <c r="L91" s="24">
        <v>1000000000</v>
      </c>
      <c r="M91" s="525"/>
      <c r="N91" s="42"/>
      <c r="O91" s="14"/>
      <c r="P91" s="14"/>
      <c r="Q91" s="14"/>
      <c r="R91" s="14"/>
    </row>
    <row r="92" spans="3:18" ht="13.2">
      <c r="C92" s="532"/>
      <c r="D92" s="532"/>
      <c r="E92" s="22" t="s">
        <v>342</v>
      </c>
      <c r="F92" s="23">
        <v>23</v>
      </c>
      <c r="G92" s="23">
        <v>1</v>
      </c>
      <c r="H92" s="23">
        <v>10000</v>
      </c>
      <c r="I92" s="501"/>
      <c r="J92" s="22" t="s">
        <v>325</v>
      </c>
      <c r="K92" s="501"/>
      <c r="L92" s="24">
        <v>1000000000</v>
      </c>
      <c r="M92" s="525"/>
      <c r="N92" s="42"/>
      <c r="O92" s="14"/>
      <c r="P92" s="14"/>
      <c r="Q92" s="14"/>
      <c r="R92" s="14"/>
    </row>
    <row r="93" spans="3:18" ht="13.2">
      <c r="C93" s="532"/>
      <c r="D93" s="532"/>
      <c r="E93" s="22" t="s">
        <v>343</v>
      </c>
      <c r="F93" s="23">
        <v>24</v>
      </c>
      <c r="G93" s="23">
        <v>1</v>
      </c>
      <c r="H93" s="23">
        <v>10000</v>
      </c>
      <c r="I93" s="501"/>
      <c r="J93" s="22" t="s">
        <v>325</v>
      </c>
      <c r="K93" s="501"/>
      <c r="L93" s="24">
        <v>1000000000</v>
      </c>
      <c r="M93" s="525"/>
      <c r="N93" s="42"/>
      <c r="O93" s="130"/>
      <c r="P93" s="14"/>
      <c r="Q93" s="130"/>
      <c r="R93" s="14"/>
    </row>
    <row r="94" spans="3:18" ht="13.2">
      <c r="C94" s="532"/>
      <c r="D94" s="532"/>
      <c r="E94" s="22" t="s">
        <v>344</v>
      </c>
      <c r="F94" s="23">
        <v>25</v>
      </c>
      <c r="G94" s="23">
        <v>1</v>
      </c>
      <c r="H94" s="23">
        <v>10000</v>
      </c>
      <c r="I94" s="501"/>
      <c r="J94" s="22" t="s">
        <v>325</v>
      </c>
      <c r="K94" s="501"/>
      <c r="L94" s="24">
        <v>1000000000</v>
      </c>
      <c r="M94" s="525"/>
      <c r="N94" s="42"/>
      <c r="O94" s="130"/>
      <c r="P94" s="14"/>
      <c r="Q94" s="130"/>
      <c r="R94" s="14"/>
    </row>
    <row r="95" spans="3:18" ht="13.2">
      <c r="C95" s="532"/>
      <c r="D95" s="532"/>
      <c r="E95" s="22" t="s">
        <v>346</v>
      </c>
      <c r="F95" s="23">
        <v>26</v>
      </c>
      <c r="G95" s="22">
        <v>77</v>
      </c>
      <c r="H95" s="23">
        <v>10000</v>
      </c>
      <c r="I95" s="501"/>
      <c r="J95" s="22" t="s">
        <v>325</v>
      </c>
      <c r="K95" s="501"/>
      <c r="L95" s="24">
        <v>992400000</v>
      </c>
      <c r="M95" s="525"/>
      <c r="N95" s="42"/>
      <c r="O95" s="14"/>
      <c r="P95" s="14"/>
      <c r="Q95" s="131"/>
      <c r="R95" s="14"/>
    </row>
    <row r="96" spans="3:18" ht="13.2">
      <c r="C96" s="532"/>
      <c r="D96" s="532"/>
      <c r="E96" s="22" t="s">
        <v>347</v>
      </c>
      <c r="F96" s="23">
        <v>28</v>
      </c>
      <c r="G96" s="23">
        <v>1</v>
      </c>
      <c r="H96" s="23">
        <v>10000</v>
      </c>
      <c r="I96" s="501"/>
      <c r="J96" s="22" t="s">
        <v>325</v>
      </c>
      <c r="K96" s="501"/>
      <c r="L96" s="24">
        <v>1000000000</v>
      </c>
      <c r="M96" s="525"/>
      <c r="N96" s="42"/>
      <c r="O96" s="14"/>
      <c r="P96" s="14"/>
      <c r="Q96" s="14"/>
      <c r="R96" s="14"/>
    </row>
    <row r="97" spans="3:18" ht="13.2">
      <c r="C97" s="532"/>
      <c r="D97" s="532"/>
      <c r="E97" s="22" t="s">
        <v>348</v>
      </c>
      <c r="F97" s="23">
        <v>29</v>
      </c>
      <c r="G97" s="23">
        <v>1</v>
      </c>
      <c r="H97" s="23">
        <v>10000</v>
      </c>
      <c r="I97" s="501"/>
      <c r="J97" s="22" t="s">
        <v>325</v>
      </c>
      <c r="K97" s="501"/>
      <c r="L97" s="24">
        <v>1000000000</v>
      </c>
      <c r="M97" s="525"/>
      <c r="N97" s="42"/>
      <c r="O97" s="14"/>
      <c r="P97" s="14"/>
      <c r="Q97" s="14"/>
      <c r="R97" s="14"/>
    </row>
    <row r="98" spans="3:18" ht="13.2">
      <c r="C98" s="532"/>
      <c r="D98" s="532"/>
      <c r="E98" s="22" t="s">
        <v>349</v>
      </c>
      <c r="F98" s="23">
        <v>30</v>
      </c>
      <c r="G98" s="23">
        <v>1</v>
      </c>
      <c r="H98" s="23">
        <v>10000</v>
      </c>
      <c r="I98" s="501"/>
      <c r="J98" s="22" t="s">
        <v>325</v>
      </c>
      <c r="K98" s="501"/>
      <c r="L98" s="24">
        <v>1000000000</v>
      </c>
      <c r="M98" s="525"/>
      <c r="N98" s="42"/>
      <c r="O98" s="14"/>
      <c r="P98" s="14"/>
      <c r="Q98" s="14"/>
      <c r="R98" s="14"/>
    </row>
    <row r="99" spans="3:18" ht="13.2">
      <c r="C99" s="532"/>
      <c r="D99" s="532"/>
      <c r="E99" s="22" t="s">
        <v>350</v>
      </c>
      <c r="F99" s="23">
        <v>31</v>
      </c>
      <c r="G99" s="23">
        <v>1</v>
      </c>
      <c r="H99" s="23">
        <v>10000</v>
      </c>
      <c r="I99" s="501"/>
      <c r="J99" s="22" t="s">
        <v>325</v>
      </c>
      <c r="K99" s="501"/>
      <c r="L99" s="24">
        <v>1000000000</v>
      </c>
      <c r="M99" s="525"/>
      <c r="N99" s="42"/>
      <c r="O99" s="14"/>
      <c r="P99" s="14"/>
      <c r="Q99" s="14"/>
      <c r="R99" s="14"/>
    </row>
    <row r="100" spans="3:18" ht="13.2">
      <c r="C100" s="532"/>
      <c r="D100" s="532"/>
      <c r="E100" s="22" t="s">
        <v>351</v>
      </c>
      <c r="F100" s="23">
        <v>32</v>
      </c>
      <c r="G100" s="23">
        <v>1</v>
      </c>
      <c r="H100" s="23">
        <v>10000</v>
      </c>
      <c r="I100" s="501"/>
      <c r="J100" s="22" t="s">
        <v>325</v>
      </c>
      <c r="K100" s="501"/>
      <c r="L100" s="24">
        <v>1000000000</v>
      </c>
      <c r="M100" s="525"/>
      <c r="N100" s="42"/>
      <c r="O100" s="14"/>
      <c r="P100" s="14"/>
      <c r="Q100" s="14"/>
      <c r="R100" s="14"/>
    </row>
    <row r="101" spans="3:18" ht="13.2">
      <c r="C101" s="532"/>
      <c r="D101" s="532"/>
      <c r="E101" s="22" t="s">
        <v>352</v>
      </c>
      <c r="F101" s="23">
        <v>33</v>
      </c>
      <c r="G101" s="23">
        <v>1</v>
      </c>
      <c r="H101" s="23">
        <v>10000</v>
      </c>
      <c r="I101" s="501"/>
      <c r="J101" s="22" t="s">
        <v>325</v>
      </c>
      <c r="K101" s="501"/>
      <c r="L101" s="24">
        <v>1000000000</v>
      </c>
      <c r="M101" s="525"/>
      <c r="N101" s="42"/>
      <c r="O101" s="14"/>
      <c r="P101" s="14"/>
      <c r="Q101" s="14"/>
      <c r="R101" s="14"/>
    </row>
    <row r="102" spans="3:18" ht="13.2">
      <c r="C102" s="532"/>
      <c r="D102" s="532"/>
      <c r="E102" s="22" t="s">
        <v>353</v>
      </c>
      <c r="F102" s="23">
        <v>34</v>
      </c>
      <c r="G102" s="23">
        <v>1</v>
      </c>
      <c r="H102" s="23">
        <v>10000</v>
      </c>
      <c r="I102" s="501"/>
      <c r="J102" s="22" t="s">
        <v>325</v>
      </c>
      <c r="K102" s="501"/>
      <c r="L102" s="24">
        <v>1000000000</v>
      </c>
      <c r="M102" s="525"/>
      <c r="N102" s="42"/>
      <c r="O102" s="14"/>
      <c r="P102" s="14"/>
      <c r="Q102" s="14"/>
      <c r="R102" s="14"/>
    </row>
    <row r="103" spans="3:18" ht="13.2">
      <c r="C103" s="532"/>
      <c r="D103" s="532"/>
      <c r="E103" s="22" t="s">
        <v>354</v>
      </c>
      <c r="F103" s="23">
        <v>35</v>
      </c>
      <c r="G103" s="23">
        <v>1</v>
      </c>
      <c r="H103" s="23">
        <v>9392</v>
      </c>
      <c r="I103" s="501"/>
      <c r="J103" s="22" t="s">
        <v>325</v>
      </c>
      <c r="K103" s="501"/>
      <c r="L103" s="24">
        <v>939200000</v>
      </c>
      <c r="M103" s="525"/>
      <c r="N103" s="42"/>
      <c r="O103" s="14"/>
      <c r="P103" s="14"/>
      <c r="Q103" s="14"/>
      <c r="R103" s="14"/>
    </row>
    <row r="104" spans="3:18" ht="13.2">
      <c r="C104" s="532"/>
      <c r="D104" s="532"/>
      <c r="E104" s="22" t="s">
        <v>641</v>
      </c>
      <c r="F104" s="23">
        <v>38</v>
      </c>
      <c r="G104" s="23">
        <v>1</v>
      </c>
      <c r="H104" s="23">
        <v>9684</v>
      </c>
      <c r="I104" s="501"/>
      <c r="J104" s="22" t="s">
        <v>325</v>
      </c>
      <c r="K104" s="501"/>
      <c r="L104" s="24">
        <v>969600000</v>
      </c>
      <c r="M104" s="525"/>
      <c r="N104" s="42"/>
      <c r="R104" s="14"/>
    </row>
    <row r="105" spans="3:18" ht="13.2">
      <c r="C105" s="532"/>
      <c r="D105" s="532"/>
      <c r="E105" s="22" t="s">
        <v>642</v>
      </c>
      <c r="F105" s="23">
        <v>39</v>
      </c>
      <c r="G105" s="23">
        <v>1</v>
      </c>
      <c r="H105" s="23">
        <v>10000</v>
      </c>
      <c r="I105" s="501"/>
      <c r="J105" s="22" t="s">
        <v>325</v>
      </c>
      <c r="K105" s="501"/>
      <c r="L105" s="24">
        <v>1000000000</v>
      </c>
      <c r="M105" s="525"/>
      <c r="N105" s="42"/>
      <c r="R105" s="14"/>
    </row>
    <row r="106" spans="3:18" ht="13.2">
      <c r="C106" s="532"/>
      <c r="D106" s="532"/>
      <c r="E106" s="22" t="s">
        <v>644</v>
      </c>
      <c r="F106" s="23">
        <v>41</v>
      </c>
      <c r="G106" s="23">
        <v>1</v>
      </c>
      <c r="H106" s="23">
        <v>10000</v>
      </c>
      <c r="I106" s="501"/>
      <c r="J106" s="22" t="s">
        <v>325</v>
      </c>
      <c r="K106" s="501"/>
      <c r="L106" s="24">
        <v>1000000000</v>
      </c>
      <c r="M106" s="525"/>
      <c r="N106" s="42"/>
      <c r="R106" s="14"/>
    </row>
    <row r="107" spans="3:18" ht="13.2">
      <c r="C107" s="508"/>
      <c r="D107" s="508"/>
      <c r="E107" s="22" t="s">
        <v>643</v>
      </c>
      <c r="F107" s="23">
        <v>40</v>
      </c>
      <c r="G107" s="23">
        <v>1</v>
      </c>
      <c r="H107" s="23">
        <v>10000</v>
      </c>
      <c r="I107" s="502"/>
      <c r="J107" s="22" t="s">
        <v>325</v>
      </c>
      <c r="K107" s="502"/>
      <c r="L107" s="24">
        <v>1000000000</v>
      </c>
      <c r="M107" s="526"/>
      <c r="N107" s="42"/>
      <c r="R107" s="14"/>
    </row>
    <row r="108" spans="3:18" ht="12.75" customHeight="1">
      <c r="C108" s="503">
        <v>2</v>
      </c>
      <c r="D108" s="503" t="s">
        <v>411</v>
      </c>
      <c r="E108" s="22" t="s">
        <v>324</v>
      </c>
      <c r="F108" s="23">
        <v>2</v>
      </c>
      <c r="G108" s="23">
        <v>3881</v>
      </c>
      <c r="H108" s="23">
        <v>4640</v>
      </c>
      <c r="I108" s="500">
        <v>2595</v>
      </c>
      <c r="J108" s="22" t="s">
        <v>325</v>
      </c>
      <c r="K108" s="500">
        <v>2595</v>
      </c>
      <c r="L108" s="24">
        <v>76000000</v>
      </c>
      <c r="M108" s="519">
        <v>7.6E-3</v>
      </c>
      <c r="N108" s="42"/>
      <c r="R108" s="14"/>
    </row>
    <row r="109" spans="3:18" ht="13.2">
      <c r="C109" s="503"/>
      <c r="D109" s="503"/>
      <c r="E109" s="22" t="s">
        <v>335</v>
      </c>
      <c r="F109" s="23">
        <v>14</v>
      </c>
      <c r="G109" s="22">
        <v>1</v>
      </c>
      <c r="H109" s="23">
        <v>835</v>
      </c>
      <c r="I109" s="501"/>
      <c r="J109" s="22" t="s">
        <v>325</v>
      </c>
      <c r="K109" s="501"/>
      <c r="L109" s="24">
        <v>83500000</v>
      </c>
      <c r="M109" s="520"/>
      <c r="N109" s="42"/>
      <c r="R109" s="14"/>
    </row>
    <row r="110" spans="3:18" ht="13.2">
      <c r="C110" s="503"/>
      <c r="D110" s="503"/>
      <c r="E110" s="22" t="s">
        <v>346</v>
      </c>
      <c r="F110" s="23">
        <v>27</v>
      </c>
      <c r="G110" s="22">
        <v>1</v>
      </c>
      <c r="H110" s="23">
        <v>76</v>
      </c>
      <c r="I110" s="501"/>
      <c r="J110" s="22" t="s">
        <v>325</v>
      </c>
      <c r="K110" s="501"/>
      <c r="L110" s="24">
        <v>7600000</v>
      </c>
      <c r="M110" s="520"/>
      <c r="N110" s="42"/>
      <c r="R110" s="14"/>
    </row>
    <row r="111" spans="3:18" ht="13.2">
      <c r="C111" s="503"/>
      <c r="D111" s="503"/>
      <c r="E111" s="22" t="s">
        <v>354</v>
      </c>
      <c r="F111" s="23">
        <v>36</v>
      </c>
      <c r="G111" s="23">
        <v>9393</v>
      </c>
      <c r="H111" s="23">
        <v>10000</v>
      </c>
      <c r="I111" s="501"/>
      <c r="J111" s="22" t="s">
        <v>325</v>
      </c>
      <c r="K111" s="501"/>
      <c r="L111" s="24">
        <v>60800000</v>
      </c>
      <c r="M111" s="520"/>
      <c r="N111" s="42"/>
      <c r="O111" s="14"/>
      <c r="P111" s="14"/>
      <c r="Q111" s="14"/>
      <c r="R111" s="14"/>
    </row>
    <row r="112" spans="3:18" ht="13.2">
      <c r="C112" s="503"/>
      <c r="D112" s="503"/>
      <c r="E112" s="22" t="s">
        <v>641</v>
      </c>
      <c r="F112" s="23">
        <v>37</v>
      </c>
      <c r="G112" s="23">
        <v>1</v>
      </c>
      <c r="H112" s="23">
        <v>316</v>
      </c>
      <c r="I112" s="502"/>
      <c r="J112" s="22" t="s">
        <v>325</v>
      </c>
      <c r="K112" s="502"/>
      <c r="L112" s="24">
        <v>30400000</v>
      </c>
      <c r="M112" s="521"/>
      <c r="N112" s="42"/>
      <c r="O112" s="14"/>
      <c r="P112" s="14"/>
      <c r="Q112" s="14"/>
      <c r="R112" s="14"/>
    </row>
    <row r="113" spans="3:18" ht="13.2">
      <c r="C113" s="523" t="s">
        <v>65</v>
      </c>
      <c r="D113" s="523"/>
      <c r="E113" s="523"/>
      <c r="F113" s="523"/>
      <c r="G113" s="523"/>
      <c r="H113" s="523"/>
      <c r="I113" s="25">
        <f>SUM(I72:I112)</f>
        <v>340000</v>
      </c>
      <c r="J113" s="26"/>
      <c r="K113" s="25">
        <f>SUM(K72:K112)</f>
        <v>340000</v>
      </c>
      <c r="L113" s="27">
        <f>SUM(L72:L112)</f>
        <v>34000000000</v>
      </c>
      <c r="M113" s="28">
        <f>SUM(M72:M112)</f>
        <v>1</v>
      </c>
      <c r="N113" s="14"/>
      <c r="O113" s="14"/>
      <c r="P113" s="14"/>
      <c r="Q113" s="14"/>
      <c r="R113" s="14"/>
    </row>
    <row r="114" spans="3:18" ht="13.2">
      <c r="C114" s="14"/>
      <c r="D114" s="14"/>
      <c r="E114" s="21"/>
      <c r="F114" s="29"/>
      <c r="G114" s="21"/>
      <c r="H114" s="29"/>
      <c r="I114" s="14"/>
      <c r="J114" s="21"/>
      <c r="K114" s="14"/>
      <c r="L114" s="30"/>
      <c r="M114" s="14"/>
      <c r="N114" s="14"/>
      <c r="O114" s="14"/>
      <c r="P114" s="14"/>
      <c r="Q114" s="14"/>
      <c r="R114" s="14"/>
    </row>
    <row r="115" spans="3:18" ht="13.2">
      <c r="C115" s="14"/>
      <c r="D115" s="14"/>
      <c r="E115" s="14"/>
      <c r="F115" s="14"/>
      <c r="G115" s="14"/>
      <c r="H115" s="14"/>
      <c r="I115" s="14"/>
      <c r="J115" s="14"/>
      <c r="K115" s="14"/>
      <c r="L115" s="14"/>
      <c r="M115" s="14"/>
      <c r="N115" s="14"/>
      <c r="O115" s="14"/>
      <c r="P115" s="14"/>
      <c r="Q115" s="14"/>
      <c r="R115" s="14"/>
    </row>
    <row r="116" spans="3:18" ht="13.2">
      <c r="C116" s="512" t="s">
        <v>403</v>
      </c>
      <c r="D116" s="512"/>
      <c r="E116" s="512"/>
      <c r="F116" s="512"/>
      <c r="G116" s="512"/>
      <c r="H116" s="512"/>
      <c r="I116" s="512"/>
      <c r="J116" s="512"/>
      <c r="K116" s="512"/>
      <c r="L116" s="512"/>
      <c r="M116" s="512"/>
      <c r="N116" s="14"/>
      <c r="O116" s="14"/>
      <c r="P116" s="14"/>
      <c r="Q116" s="14"/>
      <c r="R116" s="14"/>
    </row>
    <row r="117" spans="3:18" ht="48" customHeight="1">
      <c r="C117" s="298" t="s">
        <v>323</v>
      </c>
      <c r="D117" s="298" t="s">
        <v>267</v>
      </c>
      <c r="E117" s="298" t="s">
        <v>576</v>
      </c>
      <c r="F117" s="298" t="s">
        <v>600</v>
      </c>
      <c r="G117" s="298" t="s">
        <v>577</v>
      </c>
      <c r="H117" s="298" t="s">
        <v>578</v>
      </c>
      <c r="I117" s="298" t="s">
        <v>579</v>
      </c>
      <c r="J117" s="298" t="s">
        <v>580</v>
      </c>
      <c r="K117" s="298" t="s">
        <v>581</v>
      </c>
      <c r="L117" s="298" t="s">
        <v>582</v>
      </c>
      <c r="M117" s="298" t="s">
        <v>601</v>
      </c>
      <c r="N117" s="14"/>
      <c r="O117" s="14"/>
      <c r="P117" s="14"/>
      <c r="Q117" s="14"/>
      <c r="R117" s="14"/>
    </row>
    <row r="118" spans="3:18" ht="12.75" customHeight="1">
      <c r="C118" s="506">
        <v>1</v>
      </c>
      <c r="D118" s="506" t="s">
        <v>762</v>
      </c>
      <c r="E118" s="22" t="s">
        <v>324</v>
      </c>
      <c r="F118" s="23">
        <v>1</v>
      </c>
      <c r="G118" s="23">
        <v>1</v>
      </c>
      <c r="H118" s="23">
        <v>3880</v>
      </c>
      <c r="I118" s="500">
        <v>337405</v>
      </c>
      <c r="J118" s="22" t="s">
        <v>325</v>
      </c>
      <c r="K118" s="500">
        <v>337405</v>
      </c>
      <c r="L118" s="24">
        <v>388000000</v>
      </c>
      <c r="M118" s="524">
        <v>0.99239999999999995</v>
      </c>
      <c r="N118" s="14"/>
      <c r="O118" s="14"/>
      <c r="P118" s="14"/>
      <c r="Q118" s="14"/>
      <c r="R118" s="14"/>
    </row>
    <row r="119" spans="3:18" ht="12.75" customHeight="1">
      <c r="C119" s="532"/>
      <c r="D119" s="507"/>
      <c r="E119" s="22" t="s">
        <v>324</v>
      </c>
      <c r="F119" s="23">
        <v>3</v>
      </c>
      <c r="G119" s="23">
        <v>4641</v>
      </c>
      <c r="H119" s="23">
        <v>7600</v>
      </c>
      <c r="I119" s="501"/>
      <c r="J119" s="22" t="s">
        <v>325</v>
      </c>
      <c r="K119" s="501"/>
      <c r="L119" s="24">
        <v>296000000</v>
      </c>
      <c r="M119" s="525"/>
      <c r="N119" s="14"/>
      <c r="O119" s="14"/>
      <c r="P119" s="14"/>
      <c r="Q119" s="14"/>
      <c r="R119" s="14"/>
    </row>
    <row r="120" spans="3:18" ht="12.75" customHeight="1">
      <c r="C120" s="532"/>
      <c r="D120" s="507"/>
      <c r="E120" s="22" t="s">
        <v>324</v>
      </c>
      <c r="F120" s="23">
        <v>4</v>
      </c>
      <c r="G120" s="23">
        <v>7601</v>
      </c>
      <c r="H120" s="23">
        <v>10000</v>
      </c>
      <c r="I120" s="501"/>
      <c r="J120" s="22" t="s">
        <v>325</v>
      </c>
      <c r="K120" s="501"/>
      <c r="L120" s="24">
        <v>240000000</v>
      </c>
      <c r="M120" s="525"/>
      <c r="N120" s="14"/>
      <c r="O120" s="14"/>
      <c r="P120" s="14"/>
      <c r="Q120" s="14"/>
      <c r="R120" s="14"/>
    </row>
    <row r="121" spans="3:18" ht="12.75" customHeight="1">
      <c r="C121" s="532"/>
      <c r="D121" s="507"/>
      <c r="E121" s="22" t="s">
        <v>326</v>
      </c>
      <c r="F121" s="23">
        <v>5</v>
      </c>
      <c r="G121" s="23">
        <v>1</v>
      </c>
      <c r="H121" s="23">
        <v>10000</v>
      </c>
      <c r="I121" s="501"/>
      <c r="J121" s="22" t="s">
        <v>325</v>
      </c>
      <c r="K121" s="501"/>
      <c r="L121" s="24">
        <v>1000000000</v>
      </c>
      <c r="M121" s="525"/>
      <c r="N121" s="14"/>
      <c r="O121" s="14"/>
      <c r="P121" s="14"/>
      <c r="Q121" s="14"/>
      <c r="R121" s="14"/>
    </row>
    <row r="122" spans="3:18" ht="12.75" customHeight="1">
      <c r="C122" s="532"/>
      <c r="D122" s="507"/>
      <c r="E122" s="22" t="s">
        <v>327</v>
      </c>
      <c r="F122" s="23">
        <v>6</v>
      </c>
      <c r="G122" s="23">
        <v>1</v>
      </c>
      <c r="H122" s="23">
        <v>10000</v>
      </c>
      <c r="I122" s="501"/>
      <c r="J122" s="22" t="s">
        <v>325</v>
      </c>
      <c r="K122" s="501"/>
      <c r="L122" s="24">
        <v>1000000000</v>
      </c>
      <c r="M122" s="525"/>
      <c r="N122" s="14"/>
      <c r="O122" s="14"/>
      <c r="P122" s="14"/>
      <c r="Q122" s="14"/>
      <c r="R122" s="14"/>
    </row>
    <row r="123" spans="3:18" ht="12.75" customHeight="1">
      <c r="C123" s="532"/>
      <c r="D123" s="507"/>
      <c r="E123" s="22" t="s">
        <v>328</v>
      </c>
      <c r="F123" s="23">
        <v>7</v>
      </c>
      <c r="G123" s="23">
        <v>1</v>
      </c>
      <c r="H123" s="23">
        <v>10000</v>
      </c>
      <c r="I123" s="501"/>
      <c r="J123" s="22" t="s">
        <v>325</v>
      </c>
      <c r="K123" s="501"/>
      <c r="L123" s="24">
        <v>1000000000</v>
      </c>
      <c r="M123" s="525"/>
      <c r="N123" s="14"/>
      <c r="O123" s="14"/>
      <c r="P123" s="14"/>
      <c r="Q123" s="14"/>
      <c r="R123" s="14"/>
    </row>
    <row r="124" spans="3:18" ht="12.75" customHeight="1">
      <c r="C124" s="532"/>
      <c r="D124" s="507"/>
      <c r="E124" s="22" t="s">
        <v>329</v>
      </c>
      <c r="F124" s="23">
        <v>8</v>
      </c>
      <c r="G124" s="23">
        <v>1</v>
      </c>
      <c r="H124" s="23">
        <v>10000</v>
      </c>
      <c r="I124" s="501"/>
      <c r="J124" s="22" t="s">
        <v>325</v>
      </c>
      <c r="K124" s="501"/>
      <c r="L124" s="24">
        <v>1000000000</v>
      </c>
      <c r="M124" s="525"/>
      <c r="N124" s="42"/>
      <c r="O124" s="14"/>
      <c r="P124" s="14"/>
      <c r="Q124" s="14"/>
      <c r="R124" s="14"/>
    </row>
    <row r="125" spans="3:18" ht="12.75" customHeight="1">
      <c r="C125" s="532"/>
      <c r="D125" s="507"/>
      <c r="E125" s="22" t="s">
        <v>330</v>
      </c>
      <c r="F125" s="23">
        <v>9</v>
      </c>
      <c r="G125" s="23">
        <v>1</v>
      </c>
      <c r="H125" s="23">
        <v>10000</v>
      </c>
      <c r="I125" s="501"/>
      <c r="J125" s="22" t="s">
        <v>325</v>
      </c>
      <c r="K125" s="501"/>
      <c r="L125" s="24">
        <v>1000000000</v>
      </c>
      <c r="M125" s="525"/>
      <c r="N125" s="14"/>
      <c r="O125" s="14"/>
      <c r="P125" s="14"/>
      <c r="Q125" s="14"/>
      <c r="R125" s="14"/>
    </row>
    <row r="126" spans="3:18" ht="12.75" customHeight="1">
      <c r="C126" s="532"/>
      <c r="D126" s="507"/>
      <c r="E126" s="22" t="s">
        <v>331</v>
      </c>
      <c r="F126" s="23">
        <v>10</v>
      </c>
      <c r="G126" s="23">
        <v>1</v>
      </c>
      <c r="H126" s="23">
        <v>10000</v>
      </c>
      <c r="I126" s="501"/>
      <c r="J126" s="22" t="s">
        <v>325</v>
      </c>
      <c r="K126" s="501"/>
      <c r="L126" s="24">
        <v>1000000000</v>
      </c>
      <c r="M126" s="525"/>
      <c r="N126" s="14"/>
      <c r="O126" s="14"/>
      <c r="P126" s="14"/>
      <c r="Q126" s="14"/>
      <c r="R126" s="14"/>
    </row>
    <row r="127" spans="3:18" ht="12.75" customHeight="1">
      <c r="C127" s="532"/>
      <c r="D127" s="507"/>
      <c r="E127" s="22" t="s">
        <v>332</v>
      </c>
      <c r="F127" s="23">
        <v>11</v>
      </c>
      <c r="G127" s="23">
        <v>1</v>
      </c>
      <c r="H127" s="23">
        <v>10000</v>
      </c>
      <c r="I127" s="501"/>
      <c r="J127" s="22" t="s">
        <v>325</v>
      </c>
      <c r="K127" s="501"/>
      <c r="L127" s="24">
        <v>1000000000</v>
      </c>
      <c r="M127" s="525"/>
      <c r="N127" s="14"/>
      <c r="O127" s="14"/>
      <c r="P127" s="14"/>
      <c r="Q127" s="14"/>
      <c r="R127" s="14"/>
    </row>
    <row r="128" spans="3:18" ht="12.75" customHeight="1">
      <c r="C128" s="532"/>
      <c r="D128" s="507"/>
      <c r="E128" s="22" t="s">
        <v>333</v>
      </c>
      <c r="F128" s="23">
        <v>12</v>
      </c>
      <c r="G128" s="23">
        <v>1</v>
      </c>
      <c r="H128" s="23">
        <v>10000</v>
      </c>
      <c r="I128" s="501"/>
      <c r="J128" s="22" t="s">
        <v>325</v>
      </c>
      <c r="K128" s="501"/>
      <c r="L128" s="24">
        <v>1000000000</v>
      </c>
      <c r="M128" s="525"/>
      <c r="N128" s="14"/>
      <c r="O128" s="14"/>
      <c r="P128" s="14"/>
      <c r="Q128" s="14"/>
      <c r="R128" s="14"/>
    </row>
    <row r="129" spans="3:18" ht="12.75" customHeight="1">
      <c r="C129" s="532"/>
      <c r="D129" s="507"/>
      <c r="E129" s="22" t="s">
        <v>334</v>
      </c>
      <c r="F129" s="23">
        <v>13</v>
      </c>
      <c r="G129" s="23">
        <v>1</v>
      </c>
      <c r="H129" s="23">
        <v>10000</v>
      </c>
      <c r="I129" s="501"/>
      <c r="J129" s="22" t="s">
        <v>325</v>
      </c>
      <c r="K129" s="501"/>
      <c r="L129" s="24">
        <v>1000000000</v>
      </c>
      <c r="M129" s="525"/>
      <c r="N129" s="14"/>
      <c r="O129" s="14"/>
      <c r="P129" s="14"/>
      <c r="Q129" s="14"/>
      <c r="R129" s="14"/>
    </row>
    <row r="130" spans="3:18" ht="12.75" customHeight="1">
      <c r="C130" s="532"/>
      <c r="D130" s="507"/>
      <c r="E130" s="22" t="s">
        <v>335</v>
      </c>
      <c r="F130" s="23">
        <v>15</v>
      </c>
      <c r="G130" s="23">
        <v>836</v>
      </c>
      <c r="H130" s="23">
        <v>10000</v>
      </c>
      <c r="I130" s="501"/>
      <c r="J130" s="22" t="s">
        <v>325</v>
      </c>
      <c r="K130" s="501"/>
      <c r="L130" s="24">
        <v>916500000</v>
      </c>
      <c r="M130" s="525"/>
      <c r="N130" s="14"/>
      <c r="O130" s="14"/>
      <c r="P130" s="14"/>
      <c r="Q130" s="14"/>
      <c r="R130" s="14"/>
    </row>
    <row r="131" spans="3:18" ht="12.75" customHeight="1">
      <c r="C131" s="532"/>
      <c r="D131" s="507"/>
      <c r="E131" s="22" t="s">
        <v>336</v>
      </c>
      <c r="F131" s="23">
        <v>16</v>
      </c>
      <c r="G131" s="23">
        <v>1</v>
      </c>
      <c r="H131" s="23">
        <v>10000</v>
      </c>
      <c r="I131" s="501"/>
      <c r="J131" s="22" t="s">
        <v>325</v>
      </c>
      <c r="K131" s="501"/>
      <c r="L131" s="24">
        <v>1000000000</v>
      </c>
      <c r="M131" s="525"/>
      <c r="N131" s="14"/>
      <c r="O131" s="14"/>
      <c r="P131" s="14"/>
      <c r="Q131" s="14"/>
      <c r="R131" s="14"/>
    </row>
    <row r="132" spans="3:18" ht="12.75" customHeight="1">
      <c r="C132" s="532"/>
      <c r="D132" s="507"/>
      <c r="E132" s="22" t="s">
        <v>345</v>
      </c>
      <c r="F132" s="23">
        <v>17</v>
      </c>
      <c r="G132" s="23">
        <v>1</v>
      </c>
      <c r="H132" s="23">
        <v>10000</v>
      </c>
      <c r="I132" s="501"/>
      <c r="J132" s="22" t="s">
        <v>325</v>
      </c>
      <c r="K132" s="501"/>
      <c r="L132" s="24">
        <v>1000000000</v>
      </c>
      <c r="M132" s="525"/>
      <c r="N132" s="14"/>
      <c r="O132" s="14"/>
      <c r="P132" s="14"/>
      <c r="Q132" s="14"/>
      <c r="R132" s="14"/>
    </row>
    <row r="133" spans="3:18" ht="12.75" customHeight="1">
      <c r="C133" s="532"/>
      <c r="D133" s="507"/>
      <c r="E133" s="22" t="s">
        <v>337</v>
      </c>
      <c r="F133" s="23">
        <v>18</v>
      </c>
      <c r="G133" s="23">
        <v>1</v>
      </c>
      <c r="H133" s="23">
        <v>10000</v>
      </c>
      <c r="I133" s="501"/>
      <c r="J133" s="22" t="s">
        <v>325</v>
      </c>
      <c r="K133" s="501"/>
      <c r="L133" s="24">
        <v>1000000000</v>
      </c>
      <c r="M133" s="525"/>
      <c r="N133" s="42"/>
      <c r="O133" s="32"/>
      <c r="P133" s="14"/>
      <c r="Q133" s="14"/>
      <c r="R133" s="14"/>
    </row>
    <row r="134" spans="3:18" ht="12.75" customHeight="1">
      <c r="C134" s="532"/>
      <c r="D134" s="507"/>
      <c r="E134" s="22" t="s">
        <v>338</v>
      </c>
      <c r="F134" s="23">
        <v>19</v>
      </c>
      <c r="G134" s="23">
        <v>1</v>
      </c>
      <c r="H134" s="23">
        <v>10000</v>
      </c>
      <c r="I134" s="501"/>
      <c r="J134" s="22" t="s">
        <v>325</v>
      </c>
      <c r="K134" s="501"/>
      <c r="L134" s="24">
        <v>1000000000</v>
      </c>
      <c r="M134" s="525"/>
      <c r="N134" s="14"/>
      <c r="O134" s="14"/>
      <c r="P134" s="14"/>
      <c r="Q134" s="14"/>
      <c r="R134" s="14"/>
    </row>
    <row r="135" spans="3:18" ht="12.75" customHeight="1">
      <c r="C135" s="532"/>
      <c r="D135" s="507"/>
      <c r="E135" s="22" t="s">
        <v>339</v>
      </c>
      <c r="F135" s="23">
        <v>20</v>
      </c>
      <c r="G135" s="23">
        <v>1</v>
      </c>
      <c r="H135" s="23">
        <v>10000</v>
      </c>
      <c r="I135" s="501"/>
      <c r="J135" s="22" t="s">
        <v>325</v>
      </c>
      <c r="K135" s="501"/>
      <c r="L135" s="24">
        <v>1000000000</v>
      </c>
      <c r="M135" s="525"/>
      <c r="N135" s="14"/>
      <c r="O135" s="14"/>
      <c r="P135" s="14"/>
      <c r="Q135" s="14"/>
      <c r="R135" s="14"/>
    </row>
    <row r="136" spans="3:18" ht="12.75" customHeight="1">
      <c r="C136" s="532"/>
      <c r="D136" s="507"/>
      <c r="E136" s="22" t="s">
        <v>340</v>
      </c>
      <c r="F136" s="23">
        <v>21</v>
      </c>
      <c r="G136" s="23">
        <v>1</v>
      </c>
      <c r="H136" s="23">
        <v>10000</v>
      </c>
      <c r="I136" s="501"/>
      <c r="J136" s="22" t="s">
        <v>325</v>
      </c>
      <c r="K136" s="501"/>
      <c r="L136" s="24">
        <v>1000000000</v>
      </c>
      <c r="M136" s="525"/>
      <c r="N136" s="14"/>
      <c r="O136" s="14"/>
      <c r="P136" s="14"/>
      <c r="Q136" s="14"/>
      <c r="R136" s="14"/>
    </row>
    <row r="137" spans="3:18" ht="12.75" customHeight="1">
      <c r="C137" s="532"/>
      <c r="D137" s="507"/>
      <c r="E137" s="22" t="s">
        <v>341</v>
      </c>
      <c r="F137" s="23">
        <v>22</v>
      </c>
      <c r="G137" s="23">
        <v>1</v>
      </c>
      <c r="H137" s="23">
        <v>10000</v>
      </c>
      <c r="I137" s="501"/>
      <c r="J137" s="22" t="s">
        <v>325</v>
      </c>
      <c r="K137" s="501"/>
      <c r="L137" s="24">
        <v>1000000000</v>
      </c>
      <c r="M137" s="525"/>
      <c r="N137" s="14"/>
      <c r="O137" s="14"/>
      <c r="P137" s="14"/>
      <c r="Q137" s="14"/>
      <c r="R137" s="14"/>
    </row>
    <row r="138" spans="3:18" ht="12.75" customHeight="1">
      <c r="C138" s="532"/>
      <c r="D138" s="507"/>
      <c r="E138" s="22" t="s">
        <v>342</v>
      </c>
      <c r="F138" s="23">
        <v>23</v>
      </c>
      <c r="G138" s="23">
        <v>1</v>
      </c>
      <c r="H138" s="23">
        <v>10000</v>
      </c>
      <c r="I138" s="501"/>
      <c r="J138" s="22" t="s">
        <v>325</v>
      </c>
      <c r="K138" s="501"/>
      <c r="L138" s="24">
        <v>1000000000</v>
      </c>
      <c r="M138" s="525"/>
      <c r="N138" s="14"/>
      <c r="O138" s="14"/>
      <c r="P138" s="14"/>
      <c r="Q138" s="14"/>
      <c r="R138" s="14"/>
    </row>
    <row r="139" spans="3:18" ht="12.75" customHeight="1">
      <c r="C139" s="532"/>
      <c r="D139" s="507"/>
      <c r="E139" s="22" t="s">
        <v>343</v>
      </c>
      <c r="F139" s="23">
        <v>24</v>
      </c>
      <c r="G139" s="23">
        <v>1</v>
      </c>
      <c r="H139" s="23">
        <v>10000</v>
      </c>
      <c r="I139" s="501"/>
      <c r="J139" s="22" t="s">
        <v>325</v>
      </c>
      <c r="K139" s="501"/>
      <c r="L139" s="24">
        <v>1000000000</v>
      </c>
      <c r="M139" s="525"/>
      <c r="N139" s="14"/>
      <c r="O139" s="14"/>
      <c r="P139" s="14"/>
      <c r="Q139" s="14"/>
      <c r="R139" s="14"/>
    </row>
    <row r="140" spans="3:18" ht="12.75" customHeight="1">
      <c r="C140" s="532"/>
      <c r="D140" s="507"/>
      <c r="E140" s="22" t="s">
        <v>344</v>
      </c>
      <c r="F140" s="23">
        <v>25</v>
      </c>
      <c r="G140" s="23">
        <v>1</v>
      </c>
      <c r="H140" s="23">
        <v>10000</v>
      </c>
      <c r="I140" s="501"/>
      <c r="J140" s="22" t="s">
        <v>325</v>
      </c>
      <c r="K140" s="501"/>
      <c r="L140" s="24">
        <v>1000000000</v>
      </c>
      <c r="M140" s="525"/>
      <c r="N140" s="14"/>
      <c r="O140" s="14"/>
      <c r="P140" s="14"/>
      <c r="Q140" s="14"/>
      <c r="R140" s="14"/>
    </row>
    <row r="141" spans="3:18" ht="12.75" customHeight="1">
      <c r="C141" s="532"/>
      <c r="D141" s="507"/>
      <c r="E141" s="22" t="s">
        <v>346</v>
      </c>
      <c r="F141" s="23">
        <v>26</v>
      </c>
      <c r="G141" s="22">
        <v>77</v>
      </c>
      <c r="H141" s="23">
        <v>10000</v>
      </c>
      <c r="I141" s="501"/>
      <c r="J141" s="22" t="s">
        <v>325</v>
      </c>
      <c r="K141" s="501"/>
      <c r="L141" s="24">
        <v>992400000</v>
      </c>
      <c r="M141" s="525"/>
      <c r="N141" s="14"/>
      <c r="O141" s="14"/>
      <c r="P141" s="14"/>
      <c r="Q141" s="14"/>
      <c r="R141" s="14"/>
    </row>
    <row r="142" spans="3:18" ht="12.75" customHeight="1">
      <c r="C142" s="532"/>
      <c r="D142" s="507"/>
      <c r="E142" s="22" t="s">
        <v>347</v>
      </c>
      <c r="F142" s="23">
        <v>28</v>
      </c>
      <c r="G142" s="23">
        <v>1</v>
      </c>
      <c r="H142" s="23">
        <v>10000</v>
      </c>
      <c r="I142" s="501"/>
      <c r="J142" s="22" t="s">
        <v>325</v>
      </c>
      <c r="K142" s="501"/>
      <c r="L142" s="24">
        <v>1000000000</v>
      </c>
      <c r="M142" s="525"/>
      <c r="N142" s="14"/>
      <c r="O142" s="14"/>
      <c r="P142" s="14"/>
      <c r="Q142" s="14"/>
      <c r="R142" s="14"/>
    </row>
    <row r="143" spans="3:18" ht="12.75" customHeight="1">
      <c r="C143" s="532"/>
      <c r="D143" s="507"/>
      <c r="E143" s="22" t="s">
        <v>348</v>
      </c>
      <c r="F143" s="23">
        <v>29</v>
      </c>
      <c r="G143" s="23">
        <v>1</v>
      </c>
      <c r="H143" s="23">
        <v>10000</v>
      </c>
      <c r="I143" s="501"/>
      <c r="J143" s="22" t="s">
        <v>325</v>
      </c>
      <c r="K143" s="501"/>
      <c r="L143" s="24">
        <v>1000000000</v>
      </c>
      <c r="M143" s="525"/>
      <c r="N143" s="14"/>
      <c r="O143" s="14"/>
      <c r="P143" s="14"/>
      <c r="Q143" s="14"/>
      <c r="R143" s="14"/>
    </row>
    <row r="144" spans="3:18" ht="12.75" customHeight="1">
      <c r="C144" s="532"/>
      <c r="D144" s="507"/>
      <c r="E144" s="22" t="s">
        <v>349</v>
      </c>
      <c r="F144" s="23">
        <v>30</v>
      </c>
      <c r="G144" s="23">
        <v>1</v>
      </c>
      <c r="H144" s="23">
        <v>10000</v>
      </c>
      <c r="I144" s="501"/>
      <c r="J144" s="22" t="s">
        <v>325</v>
      </c>
      <c r="K144" s="501"/>
      <c r="L144" s="24">
        <v>1000000000</v>
      </c>
      <c r="M144" s="525"/>
      <c r="N144" s="14"/>
      <c r="O144" s="14"/>
      <c r="P144" s="14"/>
      <c r="Q144" s="14"/>
      <c r="R144" s="14"/>
    </row>
    <row r="145" spans="3:18" ht="12.75" customHeight="1">
      <c r="C145" s="532"/>
      <c r="D145" s="507"/>
      <c r="E145" s="22" t="s">
        <v>350</v>
      </c>
      <c r="F145" s="23">
        <v>31</v>
      </c>
      <c r="G145" s="23">
        <v>1</v>
      </c>
      <c r="H145" s="23">
        <v>10000</v>
      </c>
      <c r="I145" s="501"/>
      <c r="J145" s="22" t="s">
        <v>325</v>
      </c>
      <c r="K145" s="501"/>
      <c r="L145" s="24">
        <v>1000000000</v>
      </c>
      <c r="M145" s="525"/>
      <c r="N145" s="14"/>
      <c r="O145" s="14"/>
      <c r="P145" s="14"/>
      <c r="Q145" s="14"/>
      <c r="R145" s="14"/>
    </row>
    <row r="146" spans="3:18" ht="12.75" customHeight="1">
      <c r="C146" s="532"/>
      <c r="D146" s="507"/>
      <c r="E146" s="22" t="s">
        <v>351</v>
      </c>
      <c r="F146" s="23">
        <v>32</v>
      </c>
      <c r="G146" s="23">
        <v>1</v>
      </c>
      <c r="H146" s="23">
        <v>10000</v>
      </c>
      <c r="I146" s="501"/>
      <c r="J146" s="22" t="s">
        <v>325</v>
      </c>
      <c r="K146" s="501"/>
      <c r="L146" s="24">
        <v>1000000000</v>
      </c>
      <c r="M146" s="525"/>
      <c r="N146" s="14"/>
      <c r="O146" s="14"/>
      <c r="P146" s="14"/>
      <c r="Q146" s="14"/>
      <c r="R146" s="14"/>
    </row>
    <row r="147" spans="3:18" ht="12.75" customHeight="1">
      <c r="C147" s="532"/>
      <c r="D147" s="507"/>
      <c r="E147" s="22" t="s">
        <v>352</v>
      </c>
      <c r="F147" s="23">
        <v>33</v>
      </c>
      <c r="G147" s="23">
        <v>1</v>
      </c>
      <c r="H147" s="23">
        <v>10000</v>
      </c>
      <c r="I147" s="501"/>
      <c r="J147" s="22" t="s">
        <v>325</v>
      </c>
      <c r="K147" s="501"/>
      <c r="L147" s="24">
        <v>1000000000</v>
      </c>
      <c r="M147" s="525"/>
      <c r="N147" s="14"/>
      <c r="O147" s="14"/>
      <c r="P147" s="14"/>
      <c r="Q147" s="14"/>
      <c r="R147" s="14"/>
    </row>
    <row r="148" spans="3:18" ht="12.75" customHeight="1">
      <c r="C148" s="532"/>
      <c r="D148" s="507"/>
      <c r="E148" s="22" t="s">
        <v>353</v>
      </c>
      <c r="F148" s="23">
        <v>34</v>
      </c>
      <c r="G148" s="23">
        <v>1</v>
      </c>
      <c r="H148" s="23">
        <v>10000</v>
      </c>
      <c r="I148" s="501"/>
      <c r="J148" s="22" t="s">
        <v>325</v>
      </c>
      <c r="K148" s="501"/>
      <c r="L148" s="24">
        <v>1000000000</v>
      </c>
      <c r="M148" s="525"/>
      <c r="N148" s="14"/>
      <c r="O148" s="14"/>
      <c r="P148" s="14"/>
      <c r="Q148" s="14"/>
      <c r="R148" s="14"/>
    </row>
    <row r="149" spans="3:18" ht="12.75" customHeight="1">
      <c r="C149" s="532"/>
      <c r="D149" s="507"/>
      <c r="E149" s="22" t="s">
        <v>354</v>
      </c>
      <c r="F149" s="23">
        <v>35</v>
      </c>
      <c r="G149" s="23">
        <v>1</v>
      </c>
      <c r="H149" s="23">
        <v>9392</v>
      </c>
      <c r="I149" s="501"/>
      <c r="J149" s="22" t="s">
        <v>325</v>
      </c>
      <c r="K149" s="501"/>
      <c r="L149" s="24">
        <v>939200000</v>
      </c>
      <c r="M149" s="525"/>
      <c r="N149" s="14"/>
      <c r="O149" s="14"/>
      <c r="P149" s="14"/>
      <c r="Q149" s="14"/>
      <c r="R149" s="14"/>
    </row>
    <row r="150" spans="3:18" ht="12.75" customHeight="1">
      <c r="C150" s="532"/>
      <c r="D150" s="507"/>
      <c r="E150" s="22" t="s">
        <v>641</v>
      </c>
      <c r="F150" s="23">
        <v>36</v>
      </c>
      <c r="G150" s="23">
        <v>1</v>
      </c>
      <c r="H150" s="23">
        <v>10000</v>
      </c>
      <c r="I150" s="501"/>
      <c r="J150" s="22" t="s">
        <v>325</v>
      </c>
      <c r="K150" s="501"/>
      <c r="L150" s="24">
        <v>1000000000</v>
      </c>
      <c r="M150" s="525"/>
      <c r="N150" s="42"/>
      <c r="O150" s="14"/>
      <c r="P150" s="14"/>
      <c r="Q150" s="14"/>
      <c r="R150" s="14"/>
    </row>
    <row r="151" spans="3:18" ht="12.75" customHeight="1">
      <c r="C151" s="532"/>
      <c r="D151" s="507"/>
      <c r="E151" s="22" t="s">
        <v>642</v>
      </c>
      <c r="F151" s="23">
        <v>37</v>
      </c>
      <c r="G151" s="23">
        <v>1</v>
      </c>
      <c r="H151" s="23">
        <v>10000</v>
      </c>
      <c r="I151" s="501"/>
      <c r="J151" s="22" t="s">
        <v>325</v>
      </c>
      <c r="K151" s="501"/>
      <c r="L151" s="24">
        <v>1000000000</v>
      </c>
      <c r="M151" s="525"/>
      <c r="N151" s="14"/>
      <c r="O151" s="14"/>
      <c r="P151" s="14"/>
      <c r="Q151" s="14"/>
      <c r="R151" s="14"/>
    </row>
    <row r="152" spans="3:18" ht="12.75" customHeight="1">
      <c r="C152" s="532"/>
      <c r="D152" s="507"/>
      <c r="E152" s="22" t="s">
        <v>643</v>
      </c>
      <c r="F152" s="23">
        <v>38</v>
      </c>
      <c r="G152" s="23">
        <v>1</v>
      </c>
      <c r="H152" s="23">
        <v>10000</v>
      </c>
      <c r="I152" s="501"/>
      <c r="J152" s="22" t="s">
        <v>325</v>
      </c>
      <c r="K152" s="501"/>
      <c r="L152" s="24">
        <v>1000000000</v>
      </c>
      <c r="M152" s="525"/>
      <c r="N152" s="14"/>
      <c r="O152" s="14"/>
      <c r="P152" s="14"/>
      <c r="Q152" s="14"/>
      <c r="R152" s="14"/>
    </row>
    <row r="153" spans="3:18" ht="12.75" customHeight="1">
      <c r="C153" s="508"/>
      <c r="D153" s="508"/>
      <c r="E153" s="22" t="s">
        <v>644</v>
      </c>
      <c r="F153" s="23">
        <v>39</v>
      </c>
      <c r="G153" s="23">
        <v>1</v>
      </c>
      <c r="H153" s="23">
        <v>9684</v>
      </c>
      <c r="I153" s="502"/>
      <c r="J153" s="22" t="s">
        <v>325</v>
      </c>
      <c r="K153" s="502"/>
      <c r="L153" s="24">
        <v>968400000</v>
      </c>
      <c r="M153" s="526"/>
      <c r="N153" s="14"/>
      <c r="O153" s="14"/>
      <c r="P153" s="14"/>
      <c r="Q153" s="14"/>
      <c r="R153" s="14"/>
    </row>
    <row r="154" spans="3:18" ht="12.75" customHeight="1">
      <c r="C154" s="503">
        <v>2</v>
      </c>
      <c r="D154" s="503" t="s">
        <v>411</v>
      </c>
      <c r="E154" s="22" t="s">
        <v>324</v>
      </c>
      <c r="F154" s="23">
        <v>2</v>
      </c>
      <c r="G154" s="23">
        <v>3881</v>
      </c>
      <c r="H154" s="23">
        <v>4640</v>
      </c>
      <c r="I154" s="500">
        <v>2595</v>
      </c>
      <c r="J154" s="22" t="s">
        <v>325</v>
      </c>
      <c r="K154" s="500">
        <v>2595</v>
      </c>
      <c r="L154" s="24">
        <v>76000000</v>
      </c>
      <c r="M154" s="519">
        <v>7.6E-3</v>
      </c>
      <c r="N154" s="300"/>
      <c r="O154" s="14"/>
      <c r="P154" s="14"/>
      <c r="Q154" s="14"/>
      <c r="R154" s="14"/>
    </row>
    <row r="155" spans="3:18" ht="12.75" customHeight="1">
      <c r="C155" s="503"/>
      <c r="D155" s="503"/>
      <c r="E155" s="22" t="s">
        <v>335</v>
      </c>
      <c r="F155" s="23">
        <v>14</v>
      </c>
      <c r="G155" s="22">
        <v>1</v>
      </c>
      <c r="H155" s="23">
        <v>835</v>
      </c>
      <c r="I155" s="501"/>
      <c r="J155" s="22" t="s">
        <v>325</v>
      </c>
      <c r="K155" s="501"/>
      <c r="L155" s="24">
        <v>83500000</v>
      </c>
      <c r="M155" s="520"/>
      <c r="N155" s="14"/>
      <c r="O155" s="14"/>
      <c r="P155" s="14"/>
      <c r="Q155" s="14"/>
      <c r="R155" s="14"/>
    </row>
    <row r="156" spans="3:18" ht="12.75" customHeight="1">
      <c r="C156" s="503"/>
      <c r="D156" s="503"/>
      <c r="E156" s="22" t="s">
        <v>346</v>
      </c>
      <c r="F156" s="23">
        <v>27</v>
      </c>
      <c r="G156" s="22">
        <v>1</v>
      </c>
      <c r="H156" s="23">
        <v>76</v>
      </c>
      <c r="I156" s="501"/>
      <c r="J156" s="22" t="s">
        <v>325</v>
      </c>
      <c r="K156" s="501"/>
      <c r="L156" s="24">
        <v>7600000</v>
      </c>
      <c r="M156" s="520"/>
      <c r="N156" s="14"/>
      <c r="O156" s="14"/>
      <c r="P156" s="14"/>
      <c r="Q156" s="14"/>
      <c r="R156" s="14"/>
    </row>
    <row r="157" spans="3:18" ht="12.75" customHeight="1">
      <c r="C157" s="503"/>
      <c r="D157" s="503"/>
      <c r="E157" s="22" t="s">
        <v>354</v>
      </c>
      <c r="F157" s="23">
        <v>36</v>
      </c>
      <c r="G157" s="23">
        <v>9393</v>
      </c>
      <c r="H157" s="23">
        <v>10000</v>
      </c>
      <c r="I157" s="501"/>
      <c r="J157" s="22" t="s">
        <v>325</v>
      </c>
      <c r="K157" s="501"/>
      <c r="L157" s="24">
        <v>60800000</v>
      </c>
      <c r="M157" s="520"/>
      <c r="N157" s="14"/>
      <c r="O157" s="14"/>
      <c r="P157" s="14"/>
      <c r="Q157" s="14"/>
      <c r="R157" s="14"/>
    </row>
    <row r="158" spans="3:18" ht="12.75" customHeight="1">
      <c r="C158" s="503"/>
      <c r="D158" s="503"/>
      <c r="E158" s="22" t="s">
        <v>644</v>
      </c>
      <c r="F158" s="23">
        <v>39</v>
      </c>
      <c r="G158" s="23">
        <v>1</v>
      </c>
      <c r="H158" s="23">
        <v>316</v>
      </c>
      <c r="I158" s="502"/>
      <c r="J158" s="22" t="s">
        <v>325</v>
      </c>
      <c r="K158" s="502"/>
      <c r="L158" s="24">
        <v>31600000</v>
      </c>
      <c r="M158" s="521"/>
      <c r="N158" s="42"/>
      <c r="O158" s="14"/>
      <c r="P158" s="14"/>
      <c r="Q158" s="14"/>
      <c r="R158" s="14"/>
    </row>
    <row r="159" spans="3:18" ht="13.2">
      <c r="C159" s="523" t="s">
        <v>65</v>
      </c>
      <c r="D159" s="523"/>
      <c r="E159" s="523"/>
      <c r="F159" s="523"/>
      <c r="G159" s="523"/>
      <c r="H159" s="523"/>
      <c r="I159" s="25">
        <f>SUM(I118:I158)</f>
        <v>340000</v>
      </c>
      <c r="J159" s="26"/>
      <c r="K159" s="25">
        <f>SUM(K118:K158)</f>
        <v>340000</v>
      </c>
      <c r="L159" s="27">
        <f>SUM(L118:L158)</f>
        <v>34000000000</v>
      </c>
      <c r="M159" s="28">
        <f>SUM(M118:M158)</f>
        <v>1</v>
      </c>
      <c r="N159" s="14"/>
      <c r="O159" s="14"/>
      <c r="P159" s="14"/>
      <c r="Q159" s="14"/>
      <c r="R159" s="14"/>
    </row>
    <row r="160" spans="3:18" ht="13.2">
      <c r="C160" s="14"/>
      <c r="D160" s="14"/>
      <c r="E160" s="14"/>
      <c r="F160" s="14"/>
      <c r="G160" s="14"/>
      <c r="H160" s="14"/>
      <c r="I160" s="14"/>
      <c r="J160" s="14"/>
      <c r="K160" s="14"/>
      <c r="L160" s="14"/>
      <c r="M160" s="14"/>
      <c r="N160" s="14"/>
      <c r="O160" s="14"/>
      <c r="P160" s="14"/>
      <c r="Q160" s="14"/>
      <c r="R160" s="14"/>
    </row>
    <row r="161" spans="3:18" ht="13.2">
      <c r="C161" s="14"/>
      <c r="D161" s="14"/>
      <c r="E161" s="14"/>
      <c r="F161" s="14"/>
      <c r="G161" s="14"/>
      <c r="H161" s="14"/>
      <c r="I161" s="14"/>
      <c r="J161" s="14"/>
      <c r="K161" s="14"/>
      <c r="L161" s="14"/>
      <c r="M161" s="14"/>
      <c r="N161" s="14"/>
      <c r="O161" s="14"/>
      <c r="P161" s="14"/>
      <c r="Q161" s="14"/>
      <c r="R161" s="14"/>
    </row>
    <row r="162" spans="3:18" ht="34.5" customHeight="1">
      <c r="C162" s="298" t="s">
        <v>323</v>
      </c>
      <c r="D162" s="517" t="s">
        <v>267</v>
      </c>
      <c r="E162" s="517"/>
      <c r="F162" s="517"/>
      <c r="G162" s="517"/>
      <c r="H162" s="517" t="s">
        <v>694</v>
      </c>
      <c r="I162" s="517"/>
      <c r="J162" s="517"/>
      <c r="K162" s="14"/>
      <c r="L162" s="14"/>
      <c r="M162" s="130"/>
      <c r="N162" s="14"/>
      <c r="O162" s="14"/>
      <c r="P162" s="14"/>
      <c r="Q162" s="14"/>
      <c r="R162" s="14"/>
    </row>
    <row r="163" spans="3:18" ht="18.75" customHeight="1">
      <c r="C163" s="194">
        <v>1</v>
      </c>
      <c r="D163" s="531" t="s">
        <v>695</v>
      </c>
      <c r="E163" s="531"/>
      <c r="F163" s="531"/>
      <c r="G163" s="531"/>
      <c r="H163" s="518" t="s">
        <v>266</v>
      </c>
      <c r="I163" s="518"/>
      <c r="J163" s="518"/>
      <c r="K163" s="14"/>
      <c r="L163" s="14"/>
      <c r="M163" s="130"/>
      <c r="N163" s="14"/>
      <c r="O163" s="14"/>
      <c r="P163" s="14"/>
      <c r="Q163" s="14"/>
      <c r="R163" s="14"/>
    </row>
    <row r="164" spans="3:18" ht="13.2">
      <c r="C164" s="14"/>
      <c r="D164" s="14"/>
      <c r="E164" s="21"/>
      <c r="F164" s="21"/>
      <c r="G164" s="21"/>
      <c r="H164" s="21"/>
      <c r="I164" s="14"/>
      <c r="J164" s="14"/>
      <c r="K164" s="14"/>
      <c r="L164" s="14"/>
      <c r="M164" s="14"/>
      <c r="N164" s="14"/>
      <c r="O164" s="14"/>
      <c r="P164" s="14"/>
      <c r="Q164" s="14"/>
      <c r="R164" s="14"/>
    </row>
    <row r="165" spans="3:18" ht="29.25" customHeight="1">
      <c r="C165" s="298" t="s">
        <v>323</v>
      </c>
      <c r="D165" s="517" t="s">
        <v>267</v>
      </c>
      <c r="E165" s="517"/>
      <c r="F165" s="517"/>
      <c r="G165" s="517"/>
      <c r="H165" s="517" t="s">
        <v>602</v>
      </c>
      <c r="I165" s="517"/>
      <c r="J165" s="517"/>
      <c r="K165" s="14"/>
      <c r="L165" s="14"/>
      <c r="M165" s="14"/>
      <c r="N165" s="14"/>
      <c r="O165" s="14"/>
      <c r="P165" s="14"/>
      <c r="Q165" s="14"/>
      <c r="R165" s="14"/>
    </row>
    <row r="166" spans="3:18" ht="18.75" customHeight="1">
      <c r="C166" s="506">
        <v>1</v>
      </c>
      <c r="D166" s="506" t="s">
        <v>266</v>
      </c>
      <c r="E166" s="505" t="s">
        <v>758</v>
      </c>
      <c r="F166" s="505"/>
      <c r="G166" s="505"/>
      <c r="H166" s="509">
        <v>0.83720000000000006</v>
      </c>
      <c r="I166" s="509"/>
      <c r="J166" s="509"/>
      <c r="K166" s="131"/>
      <c r="L166" s="131"/>
      <c r="M166" s="14"/>
      <c r="N166" s="14"/>
      <c r="O166" s="14"/>
      <c r="P166" s="14"/>
      <c r="Q166" s="14"/>
      <c r="R166" s="14"/>
    </row>
    <row r="167" spans="3:18" ht="18.75" customHeight="1">
      <c r="C167" s="508"/>
      <c r="D167" s="508"/>
      <c r="E167" s="505" t="s">
        <v>759</v>
      </c>
      <c r="F167" s="505"/>
      <c r="G167" s="505"/>
      <c r="H167" s="509">
        <v>0.1628</v>
      </c>
      <c r="I167" s="509"/>
      <c r="J167" s="509"/>
      <c r="K167" s="14"/>
      <c r="L167"/>
      <c r="M167" s="14"/>
      <c r="N167" s="14"/>
      <c r="O167" s="14"/>
      <c r="P167" s="14"/>
      <c r="Q167" s="14"/>
      <c r="R167" s="14"/>
    </row>
    <row r="168" spans="3:18" ht="13.2">
      <c r="C168" s="14"/>
      <c r="D168" s="14"/>
      <c r="E168" s="14"/>
      <c r="F168" s="14"/>
      <c r="G168" s="14"/>
      <c r="H168" s="14"/>
      <c r="I168" s="14"/>
      <c r="J168" s="14"/>
      <c r="K168" s="14"/>
      <c r="L168" s="14"/>
      <c r="M168" s="14"/>
      <c r="N168" s="14"/>
      <c r="O168" s="14"/>
      <c r="P168" s="14"/>
      <c r="Q168" s="14"/>
      <c r="R168" s="14"/>
    </row>
    <row r="169" spans="3:18" ht="13.2">
      <c r="C169" s="298" t="s">
        <v>323</v>
      </c>
      <c r="D169" s="298" t="s">
        <v>267</v>
      </c>
      <c r="E169" s="528" t="s">
        <v>361</v>
      </c>
      <c r="F169" s="529"/>
      <c r="G169" s="530"/>
      <c r="H169" s="528" t="s">
        <v>602</v>
      </c>
      <c r="I169" s="529"/>
      <c r="J169" s="530"/>
      <c r="K169" s="14"/>
      <c r="L169" s="14"/>
      <c r="M169" s="14"/>
      <c r="N169" s="14"/>
      <c r="O169" s="14"/>
      <c r="P169" s="14"/>
      <c r="Q169" s="14"/>
      <c r="R169" s="14"/>
    </row>
    <row r="170" spans="3:18" ht="18.75" customHeight="1">
      <c r="C170" s="503">
        <v>1</v>
      </c>
      <c r="D170" s="503" t="s">
        <v>265</v>
      </c>
      <c r="E170" s="505" t="s">
        <v>408</v>
      </c>
      <c r="F170" s="505"/>
      <c r="G170" s="505"/>
      <c r="H170" s="504">
        <v>0.4</v>
      </c>
      <c r="I170" s="505"/>
      <c r="J170" s="505"/>
      <c r="K170" s="14"/>
      <c r="L170" s="131"/>
      <c r="M170" s="300"/>
      <c r="N170" s="14"/>
      <c r="O170" s="14"/>
      <c r="P170" s="14"/>
      <c r="Q170" s="14"/>
      <c r="R170" s="14"/>
    </row>
    <row r="171" spans="3:18" ht="18.75" customHeight="1">
      <c r="C171" s="503"/>
      <c r="D171" s="503"/>
      <c r="E171" s="505" t="s">
        <v>409</v>
      </c>
      <c r="F171" s="505"/>
      <c r="G171" s="505"/>
      <c r="H171" s="504">
        <v>0.4</v>
      </c>
      <c r="I171" s="505"/>
      <c r="J171" s="505"/>
      <c r="K171" s="14"/>
      <c r="L171" s="131"/>
      <c r="M171" s="300"/>
      <c r="N171" s="14"/>
      <c r="O171" s="14"/>
      <c r="P171" s="14"/>
      <c r="Q171" s="14"/>
      <c r="R171" s="14"/>
    </row>
    <row r="172" spans="3:18" ht="18.75" customHeight="1">
      <c r="C172" s="503"/>
      <c r="D172" s="503"/>
      <c r="E172" s="505" t="s">
        <v>410</v>
      </c>
      <c r="F172" s="505"/>
      <c r="G172" s="505"/>
      <c r="H172" s="504">
        <v>0.1</v>
      </c>
      <c r="I172" s="505"/>
      <c r="J172" s="505"/>
      <c r="K172" s="14"/>
      <c r="L172" s="131"/>
      <c r="M172" s="300"/>
      <c r="N172" s="14"/>
      <c r="O172" s="14"/>
      <c r="P172" s="14"/>
      <c r="Q172" s="14"/>
      <c r="R172" s="14"/>
    </row>
    <row r="173" spans="3:18" ht="18.75" customHeight="1">
      <c r="C173" s="503"/>
      <c r="D173" s="503"/>
      <c r="E173" s="505" t="s">
        <v>366</v>
      </c>
      <c r="F173" s="505"/>
      <c r="G173" s="505"/>
      <c r="H173" s="504">
        <v>0.1</v>
      </c>
      <c r="I173" s="505"/>
      <c r="J173" s="505"/>
      <c r="K173" s="14"/>
      <c r="L173" s="131"/>
      <c r="M173" s="300"/>
      <c r="N173" s="14"/>
      <c r="O173" s="14"/>
      <c r="P173" s="14"/>
      <c r="Q173" s="14"/>
      <c r="R173" s="14"/>
    </row>
    <row r="174" spans="3:18" ht="13.2">
      <c r="C174" s="14"/>
      <c r="D174" s="14"/>
      <c r="E174" s="14"/>
      <c r="F174" s="14"/>
      <c r="G174" s="14"/>
      <c r="H174" s="14"/>
      <c r="I174" s="14"/>
      <c r="J174" s="14"/>
      <c r="K174" s="14"/>
      <c r="L174" s="14"/>
      <c r="M174" s="14"/>
      <c r="N174" s="14"/>
      <c r="O174" s="14"/>
      <c r="P174" s="14"/>
      <c r="Q174" s="14"/>
      <c r="R174" s="14"/>
    </row>
    <row r="175" spans="3:18" ht="13.2">
      <c r="C175" s="14"/>
      <c r="D175" s="14"/>
      <c r="E175" s="14"/>
      <c r="F175" s="14"/>
      <c r="G175" s="14"/>
      <c r="H175" s="14"/>
      <c r="I175" s="14"/>
      <c r="J175" s="14"/>
      <c r="K175" s="14"/>
      <c r="L175" s="14"/>
      <c r="M175" s="14"/>
      <c r="N175" s="14"/>
      <c r="O175" s="14"/>
      <c r="P175" s="14"/>
      <c r="Q175" s="14"/>
      <c r="R175" s="14"/>
    </row>
    <row r="176" spans="3:18" ht="28.2" customHeight="1">
      <c r="C176" s="11" t="s">
        <v>358</v>
      </c>
      <c r="D176" s="11" t="s">
        <v>359</v>
      </c>
      <c r="E176" s="14"/>
      <c r="F176" s="14"/>
      <c r="G176" s="14"/>
      <c r="H176" s="14"/>
      <c r="I176" s="14"/>
      <c r="J176" s="14"/>
      <c r="K176" s="11"/>
      <c r="L176" s="11"/>
      <c r="M176" s="11"/>
      <c r="N176" s="31"/>
      <c r="O176" s="14"/>
      <c r="P176" s="14"/>
      <c r="Q176" s="14"/>
      <c r="R176" s="14"/>
    </row>
    <row r="177" spans="3:18" ht="12" customHeight="1">
      <c r="C177" s="14"/>
      <c r="D177" s="14"/>
      <c r="E177" s="14"/>
      <c r="F177" s="14"/>
      <c r="H177" s="14"/>
      <c r="I177" s="14"/>
      <c r="J177" s="14"/>
      <c r="K177" s="14"/>
      <c r="L177" s="14"/>
      <c r="M177" s="14"/>
      <c r="N177" s="14"/>
      <c r="O177" s="14"/>
      <c r="P177" s="14"/>
      <c r="Q177" s="14"/>
      <c r="R177" s="14"/>
    </row>
    <row r="178" spans="3:18" ht="12" customHeight="1">
      <c r="C178" s="14" t="s">
        <v>570</v>
      </c>
      <c r="D178" s="14" t="s">
        <v>406</v>
      </c>
      <c r="E178" s="14"/>
      <c r="F178" s="14" t="s">
        <v>837</v>
      </c>
      <c r="G178" s="328"/>
      <c r="H178" s="14"/>
      <c r="I178" s="14"/>
      <c r="J178" s="14"/>
      <c r="K178" s="14"/>
      <c r="L178" s="14"/>
      <c r="M178" s="14"/>
      <c r="N178" s="14"/>
      <c r="O178" s="21"/>
      <c r="P178" s="14"/>
      <c r="Q178" s="14"/>
      <c r="R178" s="14"/>
    </row>
    <row r="179" spans="3:18" ht="12" customHeight="1">
      <c r="C179" s="14" t="s">
        <v>571</v>
      </c>
      <c r="D179" s="14" t="s">
        <v>407</v>
      </c>
      <c r="E179" s="14"/>
      <c r="F179" s="14" t="s">
        <v>838</v>
      </c>
      <c r="G179" s="328"/>
      <c r="H179" s="14"/>
      <c r="I179" s="14"/>
      <c r="J179" s="14"/>
      <c r="K179" s="14"/>
      <c r="L179" s="14"/>
      <c r="M179" s="14"/>
      <c r="N179" s="14"/>
      <c r="O179" s="14"/>
      <c r="P179" s="14"/>
      <c r="Q179" s="14"/>
      <c r="R179" s="14"/>
    </row>
    <row r="180" spans="3:18" ht="12" customHeight="1">
      <c r="C180" s="14"/>
      <c r="D180" s="293"/>
      <c r="E180" s="11"/>
      <c r="F180" s="11"/>
      <c r="G180" s="11"/>
      <c r="H180" s="11"/>
      <c r="I180" s="11"/>
      <c r="J180" s="11"/>
      <c r="K180" s="14"/>
      <c r="L180" s="14"/>
      <c r="M180" s="14"/>
      <c r="N180" s="14"/>
      <c r="O180" s="14"/>
      <c r="P180" s="14"/>
      <c r="Q180" s="14"/>
      <c r="R180" s="14"/>
    </row>
    <row r="181" spans="3:18" ht="12" customHeight="1">
      <c r="C181" s="14"/>
      <c r="D181" s="14"/>
      <c r="E181" s="11"/>
      <c r="F181" s="11"/>
      <c r="G181" s="11"/>
      <c r="H181" s="11"/>
      <c r="I181" s="11"/>
      <c r="J181" s="11"/>
      <c r="K181" s="14"/>
      <c r="L181" s="14"/>
      <c r="M181" s="14"/>
      <c r="N181" s="14"/>
      <c r="O181" s="14"/>
      <c r="P181" s="14"/>
      <c r="Q181" s="14"/>
      <c r="R181" s="14"/>
    </row>
    <row r="182" spans="3:18" ht="12" customHeight="1">
      <c r="C182" s="14"/>
      <c r="D182" s="14"/>
      <c r="E182" s="11"/>
      <c r="F182" s="11"/>
      <c r="G182" s="11"/>
      <c r="H182" s="11"/>
      <c r="I182" s="11"/>
      <c r="J182" s="11"/>
      <c r="K182" s="14"/>
      <c r="L182" s="14"/>
      <c r="M182" s="14"/>
      <c r="N182" s="14"/>
      <c r="O182" s="14"/>
      <c r="P182" s="14"/>
      <c r="Q182" s="14"/>
      <c r="R182" s="14"/>
    </row>
    <row r="183" spans="3:18" ht="12" customHeight="1">
      <c r="C183" s="11" t="s">
        <v>360</v>
      </c>
      <c r="D183" s="11" t="s">
        <v>362</v>
      </c>
      <c r="E183" s="14"/>
      <c r="F183" s="14"/>
      <c r="G183" s="14"/>
      <c r="H183" s="14"/>
      <c r="I183" s="14"/>
      <c r="J183" s="14"/>
      <c r="K183" s="11"/>
      <c r="L183" s="11"/>
      <c r="M183" s="14"/>
      <c r="N183" s="14"/>
      <c r="O183" s="14"/>
      <c r="P183" s="14"/>
      <c r="Q183" s="14"/>
      <c r="R183" s="14"/>
    </row>
    <row r="184" spans="3:18" ht="12" customHeight="1">
      <c r="C184" s="14"/>
      <c r="D184" s="14"/>
      <c r="J184" s="14"/>
      <c r="K184" s="14"/>
      <c r="L184" s="14"/>
      <c r="M184" s="14"/>
      <c r="N184" s="14"/>
      <c r="O184" s="14"/>
      <c r="P184" s="14"/>
      <c r="Q184" s="14"/>
      <c r="R184" s="14"/>
    </row>
    <row r="185" spans="3:18" ht="21.75" customHeight="1">
      <c r="C185" s="528" t="s">
        <v>362</v>
      </c>
      <c r="D185" s="529"/>
      <c r="E185" s="530"/>
      <c r="F185" s="517" t="s">
        <v>612</v>
      </c>
      <c r="G185" s="517"/>
      <c r="H185" s="517"/>
      <c r="I185" s="517"/>
      <c r="J185" s="14"/>
      <c r="K185" s="14"/>
      <c r="L185" s="14"/>
      <c r="M185" s="14"/>
      <c r="N185" s="14"/>
      <c r="O185" s="14"/>
      <c r="P185" s="14"/>
      <c r="Q185" s="14"/>
      <c r="R185" s="14"/>
    </row>
    <row r="186" spans="3:18" ht="12.75" customHeight="1">
      <c r="C186" s="497" t="s">
        <v>369</v>
      </c>
      <c r="D186" s="498"/>
      <c r="E186" s="499"/>
      <c r="F186" s="497" t="s">
        <v>363</v>
      </c>
      <c r="G186" s="498"/>
      <c r="H186" s="498"/>
      <c r="I186" s="499"/>
      <c r="J186" s="14"/>
      <c r="K186" s="14"/>
      <c r="L186" s="14"/>
      <c r="M186" s="14"/>
      <c r="N186" s="14"/>
      <c r="O186" s="14"/>
      <c r="P186" s="14"/>
      <c r="Q186" s="14"/>
      <c r="R186" s="14"/>
    </row>
    <row r="187" spans="3:18" ht="12.75" customHeight="1">
      <c r="C187" s="497" t="s">
        <v>365</v>
      </c>
      <c r="D187" s="498"/>
      <c r="E187" s="499"/>
      <c r="F187" s="497" t="s">
        <v>364</v>
      </c>
      <c r="G187" s="498"/>
      <c r="H187" s="498"/>
      <c r="I187" s="499"/>
      <c r="J187" s="14"/>
      <c r="K187" s="14"/>
      <c r="L187" s="14"/>
      <c r="M187" s="14"/>
      <c r="N187" s="14"/>
      <c r="O187" s="14"/>
      <c r="P187" s="14"/>
      <c r="Q187" s="14"/>
      <c r="R187" s="14"/>
    </row>
    <row r="188" spans="3:18" ht="12.75" customHeight="1">
      <c r="C188" s="497" t="s">
        <v>666</v>
      </c>
      <c r="D188" s="498"/>
      <c r="E188" s="499"/>
      <c r="F188" s="497" t="s">
        <v>316</v>
      </c>
      <c r="G188" s="498"/>
      <c r="H188" s="498"/>
      <c r="I188" s="499"/>
      <c r="J188" s="14"/>
      <c r="K188" s="14"/>
      <c r="L188" s="14"/>
      <c r="M188" s="14"/>
      <c r="N188" s="14"/>
      <c r="O188" s="14"/>
      <c r="P188" s="14"/>
      <c r="Q188" s="14"/>
      <c r="R188" s="14"/>
    </row>
    <row r="189" spans="3:18" ht="12.75" customHeight="1">
      <c r="C189" s="497" t="s">
        <v>680</v>
      </c>
      <c r="D189" s="498"/>
      <c r="E189" s="499"/>
      <c r="F189" s="497" t="s">
        <v>316</v>
      </c>
      <c r="G189" s="498"/>
      <c r="H189" s="498"/>
      <c r="I189" s="499"/>
      <c r="J189" s="14"/>
      <c r="K189" s="14"/>
      <c r="L189" s="14"/>
      <c r="M189" s="14"/>
      <c r="N189" s="14"/>
      <c r="O189" s="14"/>
      <c r="P189" s="14"/>
      <c r="Q189" s="14"/>
      <c r="R189" s="14"/>
    </row>
    <row r="190" spans="3:18" ht="12.75" customHeight="1">
      <c r="C190" s="497" t="s">
        <v>367</v>
      </c>
      <c r="D190" s="498"/>
      <c r="E190" s="499"/>
      <c r="F190" s="497" t="s">
        <v>316</v>
      </c>
      <c r="G190" s="498"/>
      <c r="H190" s="498"/>
      <c r="I190" s="499"/>
      <c r="J190" s="14"/>
      <c r="K190" s="14"/>
      <c r="L190" s="14"/>
      <c r="M190" s="14"/>
      <c r="N190" s="14"/>
      <c r="O190" s="14"/>
      <c r="P190" s="14"/>
      <c r="Q190" s="14"/>
      <c r="R190" s="14"/>
    </row>
    <row r="191" spans="3:18" ht="12.75" customHeight="1">
      <c r="C191" s="497" t="s">
        <v>761</v>
      </c>
      <c r="D191" s="498"/>
      <c r="E191" s="499"/>
      <c r="F191" s="497" t="s">
        <v>371</v>
      </c>
      <c r="G191" s="498"/>
      <c r="H191" s="498"/>
      <c r="I191" s="499"/>
      <c r="J191" s="14"/>
      <c r="K191" s="14"/>
      <c r="L191" s="14"/>
      <c r="M191" s="14"/>
      <c r="N191" s="14"/>
      <c r="O191" s="14"/>
      <c r="P191" s="14"/>
      <c r="Q191" s="14"/>
      <c r="R191" s="14"/>
    </row>
    <row r="192" spans="3:18" ht="12.75" customHeight="1">
      <c r="C192" s="497" t="s">
        <v>769</v>
      </c>
      <c r="D192" s="498"/>
      <c r="E192" s="499"/>
      <c r="F192" s="497" t="s">
        <v>373</v>
      </c>
      <c r="G192" s="498"/>
      <c r="H192" s="498"/>
      <c r="I192" s="499"/>
      <c r="J192" s="14"/>
      <c r="K192" s="14"/>
      <c r="L192" s="14"/>
      <c r="M192" s="14"/>
      <c r="N192" s="14"/>
      <c r="O192" s="14"/>
      <c r="P192" s="14"/>
      <c r="Q192" s="14"/>
      <c r="R192" s="14"/>
    </row>
    <row r="193" spans="3:18" ht="12.75" customHeight="1">
      <c r="C193" s="497" t="s">
        <v>770</v>
      </c>
      <c r="D193" s="498"/>
      <c r="E193" s="499"/>
      <c r="F193" s="505" t="s">
        <v>771</v>
      </c>
      <c r="G193" s="505"/>
      <c r="H193" s="505"/>
      <c r="I193" s="505"/>
      <c r="J193" s="14"/>
      <c r="K193" s="14"/>
    </row>
    <row r="194" spans="3:18" ht="12.75" customHeight="1">
      <c r="C194" s="497" t="s">
        <v>839</v>
      </c>
      <c r="D194" s="498"/>
      <c r="E194" s="499"/>
      <c r="F194" s="505" t="s">
        <v>840</v>
      </c>
      <c r="G194" s="505"/>
      <c r="H194" s="505"/>
      <c r="I194" s="505"/>
      <c r="J194" s="14"/>
      <c r="K194" s="14"/>
    </row>
    <row r="195" spans="3:18" ht="13.2">
      <c r="C195" s="497" t="s">
        <v>753</v>
      </c>
      <c r="D195" s="498"/>
      <c r="E195" s="499"/>
      <c r="F195" s="497" t="s">
        <v>679</v>
      </c>
      <c r="G195" s="498"/>
      <c r="H195" s="498"/>
      <c r="I195" s="499"/>
      <c r="K195" s="14"/>
      <c r="L195" s="14"/>
      <c r="M195" s="14"/>
      <c r="N195" s="14"/>
      <c r="O195" s="14"/>
      <c r="P195" s="14"/>
      <c r="Q195" s="14"/>
      <c r="R195" s="14"/>
    </row>
    <row r="196" spans="3:18" ht="13.2">
      <c r="C196" s="497" t="s">
        <v>755</v>
      </c>
      <c r="D196" s="498"/>
      <c r="E196" s="499"/>
      <c r="F196" s="497" t="s">
        <v>754</v>
      </c>
      <c r="G196" s="498"/>
      <c r="H196" s="498"/>
      <c r="I196" s="499"/>
      <c r="J196" s="14"/>
      <c r="K196" s="14"/>
      <c r="L196" s="14"/>
      <c r="M196" s="14"/>
      <c r="N196" s="14"/>
      <c r="O196" s="14"/>
      <c r="P196" s="14"/>
      <c r="Q196" s="14"/>
      <c r="R196" s="14"/>
    </row>
    <row r="197" spans="3:18" ht="13.2">
      <c r="C197" s="497" t="s">
        <v>756</v>
      </c>
      <c r="D197" s="498"/>
      <c r="E197" s="499"/>
      <c r="F197" s="497" t="s">
        <v>757</v>
      </c>
      <c r="G197" s="498"/>
      <c r="H197" s="498"/>
      <c r="I197" s="499"/>
      <c r="J197" s="14"/>
      <c r="K197" s="14"/>
      <c r="L197" s="14"/>
      <c r="M197" s="14"/>
      <c r="N197" s="14"/>
      <c r="O197" s="14"/>
      <c r="P197" s="14"/>
      <c r="Q197" s="14"/>
      <c r="R197" s="14"/>
    </row>
    <row r="198" spans="3:18" ht="13.2">
      <c r="C198" s="497" t="s">
        <v>368</v>
      </c>
      <c r="D198" s="498"/>
      <c r="E198" s="499"/>
      <c r="F198" s="497" t="s">
        <v>836</v>
      </c>
      <c r="G198" s="498"/>
      <c r="H198" s="498"/>
      <c r="I198" s="499"/>
      <c r="J198" s="14"/>
      <c r="K198" s="14"/>
      <c r="L198" s="14"/>
      <c r="M198" s="14"/>
      <c r="N198" s="14"/>
      <c r="O198" s="14"/>
      <c r="P198" s="14"/>
      <c r="Q198" s="14"/>
      <c r="R198" s="14"/>
    </row>
    <row r="199" spans="3:18" ht="13.2">
      <c r="C199" s="497" t="s">
        <v>772</v>
      </c>
      <c r="D199" s="498"/>
      <c r="E199" s="499"/>
      <c r="F199" s="497" t="s">
        <v>773</v>
      </c>
      <c r="G199" s="498"/>
      <c r="H199" s="498"/>
      <c r="I199" s="499"/>
      <c r="J199" s="14"/>
      <c r="K199" s="14"/>
      <c r="L199" s="14"/>
      <c r="M199" s="14"/>
      <c r="N199" s="14"/>
      <c r="O199" s="14"/>
      <c r="P199" s="14"/>
      <c r="Q199" s="14"/>
      <c r="R199" s="14"/>
    </row>
    <row r="200" spans="3:18" ht="13.2">
      <c r="C200" s="497" t="s">
        <v>841</v>
      </c>
      <c r="D200" s="498"/>
      <c r="E200" s="499"/>
      <c r="F200" s="497" t="s">
        <v>842</v>
      </c>
      <c r="G200" s="498"/>
      <c r="H200" s="498"/>
      <c r="I200" s="499"/>
      <c r="J200" s="14"/>
      <c r="K200" s="14"/>
      <c r="L200" s="14"/>
      <c r="M200" s="14"/>
      <c r="N200" s="14"/>
      <c r="O200" s="14"/>
      <c r="P200" s="14"/>
      <c r="Q200" s="14"/>
      <c r="R200" s="14"/>
    </row>
    <row r="201" spans="3:18" ht="13.2">
      <c r="C201" s="21"/>
      <c r="D201" s="21"/>
      <c r="E201" s="21"/>
      <c r="F201" s="21"/>
      <c r="G201" s="21"/>
      <c r="H201" s="21"/>
      <c r="I201" s="21"/>
      <c r="J201" s="14"/>
      <c r="K201" s="14"/>
      <c r="L201" s="14"/>
      <c r="M201" s="14"/>
      <c r="N201" s="14"/>
      <c r="O201" s="14"/>
      <c r="P201" s="14"/>
      <c r="Q201" s="14"/>
      <c r="R201" s="14"/>
    </row>
    <row r="202" spans="3:18" ht="13.2">
      <c r="C202" s="14"/>
      <c r="D202" s="14"/>
      <c r="E202" s="14"/>
      <c r="J202" s="302"/>
      <c r="K202" s="302"/>
      <c r="L202" s="302"/>
      <c r="M202" s="14"/>
      <c r="N202" s="14"/>
      <c r="O202" s="14"/>
      <c r="P202" s="14"/>
      <c r="Q202" s="14"/>
      <c r="R202" s="14"/>
    </row>
    <row r="203" spans="3:18" ht="13.2">
      <c r="C203" s="510" t="s">
        <v>375</v>
      </c>
      <c r="D203" s="510"/>
      <c r="E203" s="14"/>
      <c r="F203" s="14" t="s">
        <v>659</v>
      </c>
      <c r="G203" s="14"/>
      <c r="H203" s="14"/>
      <c r="I203" s="14"/>
      <c r="J203" s="302"/>
      <c r="K203" s="302"/>
      <c r="L203" s="302"/>
      <c r="M203" s="144"/>
      <c r="N203" s="14"/>
      <c r="O203" s="14"/>
      <c r="P203" s="14"/>
      <c r="Q203" s="14"/>
      <c r="R203" s="14"/>
    </row>
    <row r="204" spans="3:18" ht="13.2">
      <c r="C204" s="11" t="s">
        <v>376</v>
      </c>
      <c r="D204" s="11"/>
      <c r="E204" s="14"/>
      <c r="F204" s="14" t="s">
        <v>660</v>
      </c>
      <c r="G204" s="14"/>
      <c r="H204" s="14"/>
      <c r="I204" s="14"/>
      <c r="J204" s="14"/>
      <c r="K204" s="14"/>
      <c r="L204" s="14"/>
      <c r="M204" s="14"/>
      <c r="N204" s="14"/>
      <c r="O204" s="14"/>
      <c r="P204" s="14"/>
      <c r="Q204" s="14"/>
      <c r="R204" s="14"/>
    </row>
    <row r="205" spans="3:18" ht="13.2">
      <c r="C205" s="11" t="s">
        <v>377</v>
      </c>
      <c r="D205" s="11"/>
      <c r="E205" s="14"/>
      <c r="F205" s="14" t="s">
        <v>661</v>
      </c>
      <c r="G205" s="14"/>
      <c r="H205" s="14"/>
      <c r="I205" s="14"/>
      <c r="J205" s="14"/>
      <c r="K205" s="14"/>
      <c r="L205" s="14"/>
      <c r="M205" s="14"/>
      <c r="N205" s="14"/>
      <c r="O205" s="14"/>
      <c r="P205" s="14"/>
      <c r="Q205" s="14"/>
      <c r="R205" s="14"/>
    </row>
    <row r="206" spans="3:18" ht="13.2">
      <c r="C206" s="11" t="s">
        <v>378</v>
      </c>
      <c r="D206" s="11"/>
      <c r="E206" s="14"/>
      <c r="F206" s="301">
        <v>0.99239999999999995</v>
      </c>
      <c r="G206" s="302"/>
      <c r="H206" s="302"/>
      <c r="I206" s="302"/>
      <c r="J206" s="14"/>
      <c r="K206" s="14"/>
      <c r="L206" s="14"/>
      <c r="M206" s="14"/>
      <c r="N206" s="14"/>
      <c r="O206" s="14"/>
      <c r="P206" s="14"/>
      <c r="Q206" s="14"/>
      <c r="R206" s="14"/>
    </row>
    <row r="207" spans="3:18" ht="13.2">
      <c r="C207" s="11" t="s">
        <v>379</v>
      </c>
      <c r="D207" s="11"/>
      <c r="E207" s="14"/>
      <c r="F207" s="301">
        <v>0.99239999999999995</v>
      </c>
      <c r="G207" s="302"/>
      <c r="H207" s="302"/>
      <c r="I207" s="302"/>
      <c r="J207" s="14"/>
      <c r="K207" s="14"/>
      <c r="L207" s="14"/>
      <c r="M207" s="14"/>
      <c r="N207" s="14"/>
      <c r="O207" s="14"/>
      <c r="P207" s="14"/>
      <c r="Q207" s="14"/>
      <c r="R207" s="14"/>
    </row>
    <row r="208" spans="3:18" ht="13.2">
      <c r="C208" s="14"/>
      <c r="D208" s="14"/>
      <c r="E208" s="14"/>
      <c r="F208" s="14"/>
      <c r="G208" s="14"/>
      <c r="H208" s="14"/>
      <c r="I208" s="14"/>
      <c r="J208" s="14"/>
      <c r="K208" s="14"/>
      <c r="L208" s="14"/>
      <c r="M208" s="14"/>
      <c r="N208" s="14"/>
      <c r="O208" s="14"/>
      <c r="P208" s="14"/>
      <c r="Q208" s="14"/>
      <c r="R208" s="14"/>
    </row>
    <row r="209" spans="3:18" ht="13.2">
      <c r="C209" s="14"/>
      <c r="D209" s="14"/>
      <c r="E209" s="14"/>
      <c r="F209" s="14"/>
      <c r="G209" s="14"/>
      <c r="H209" s="14"/>
      <c r="I209" s="14"/>
      <c r="J209" s="14"/>
      <c r="K209" s="14"/>
      <c r="L209" s="14"/>
      <c r="M209" s="14"/>
      <c r="N209" s="14"/>
      <c r="O209" s="14"/>
      <c r="P209" s="14"/>
      <c r="Q209" s="14"/>
      <c r="R209" s="14"/>
    </row>
    <row r="210" spans="3:18" ht="13.2">
      <c r="C210" s="510" t="s">
        <v>404</v>
      </c>
      <c r="D210" s="510"/>
      <c r="E210" s="14"/>
      <c r="F210" s="14" t="s">
        <v>598</v>
      </c>
      <c r="G210" s="14"/>
      <c r="H210" s="14"/>
      <c r="I210" s="14"/>
      <c r="J210" s="14"/>
      <c r="K210" s="14"/>
      <c r="L210" s="14"/>
      <c r="M210" s="14"/>
      <c r="N210" s="14"/>
      <c r="O210" s="14"/>
      <c r="P210" s="14"/>
      <c r="Q210" s="14"/>
      <c r="R210" s="14"/>
    </row>
    <row r="211" spans="3:18" ht="13.2">
      <c r="C211" s="11" t="s">
        <v>376</v>
      </c>
      <c r="D211" s="11"/>
      <c r="E211" s="14"/>
      <c r="F211" s="14" t="s">
        <v>394</v>
      </c>
      <c r="G211" s="14"/>
      <c r="H211" s="14"/>
      <c r="I211" s="14"/>
    </row>
    <row r="212" spans="3:18" ht="13.2">
      <c r="C212" s="11" t="s">
        <v>377</v>
      </c>
      <c r="D212" s="11"/>
      <c r="E212" s="14"/>
      <c r="F212" s="14" t="s">
        <v>405</v>
      </c>
      <c r="G212" s="14"/>
      <c r="H212" s="14"/>
      <c r="I212" s="14"/>
    </row>
    <row r="213" spans="3:18" ht="13.2">
      <c r="C213" s="11" t="s">
        <v>651</v>
      </c>
      <c r="D213" s="11"/>
      <c r="E213" s="14"/>
      <c r="F213" s="32">
        <v>0.9002</v>
      </c>
      <c r="G213" s="14"/>
      <c r="H213" s="14"/>
      <c r="I213" s="14"/>
    </row>
    <row r="214" spans="3:18" ht="13.2">
      <c r="C214" s="11" t="s">
        <v>652</v>
      </c>
      <c r="D214" s="11"/>
      <c r="F214" s="32">
        <v>0.9002</v>
      </c>
      <c r="G214" s="14"/>
      <c r="H214" s="14"/>
      <c r="I214" s="14"/>
    </row>
    <row r="235" spans="15:18">
      <c r="O235" s="533"/>
      <c r="P235" s="533"/>
      <c r="Q235" s="533"/>
      <c r="R235" s="533"/>
    </row>
    <row r="236" spans="15:18">
      <c r="O236" s="533"/>
      <c r="P236" s="533"/>
      <c r="Q236" s="533"/>
      <c r="R236" s="533"/>
    </row>
    <row r="237" spans="15:18">
      <c r="O237" s="533"/>
      <c r="P237" s="533"/>
      <c r="Q237" s="533"/>
      <c r="R237" s="533"/>
    </row>
    <row r="238" spans="15:18">
      <c r="O238" s="533"/>
      <c r="P238" s="533"/>
      <c r="Q238" s="533"/>
      <c r="R238" s="533"/>
    </row>
    <row r="239" spans="15:18">
      <c r="O239" s="533"/>
      <c r="P239" s="533"/>
      <c r="Q239" s="533"/>
      <c r="R239" s="533"/>
    </row>
  </sheetData>
  <mergeCells count="126">
    <mergeCell ref="C189:E189"/>
    <mergeCell ref="C199:E199"/>
    <mergeCell ref="F199:I199"/>
    <mergeCell ref="O235:R239"/>
    <mergeCell ref="C210:D210"/>
    <mergeCell ref="C203:D203"/>
    <mergeCell ref="F189:I189"/>
    <mergeCell ref="C197:E197"/>
    <mergeCell ref="F197:I197"/>
    <mergeCell ref="C198:E198"/>
    <mergeCell ref="C200:E200"/>
    <mergeCell ref="F200:I200"/>
    <mergeCell ref="F198:I198"/>
    <mergeCell ref="C196:E196"/>
    <mergeCell ref="C190:E190"/>
    <mergeCell ref="F190:I190"/>
    <mergeCell ref="C192:E192"/>
    <mergeCell ref="F195:I195"/>
    <mergeCell ref="F196:I196"/>
    <mergeCell ref="C191:E191"/>
    <mergeCell ref="C195:E195"/>
    <mergeCell ref="F192:I192"/>
    <mergeCell ref="C193:E193"/>
    <mergeCell ref="F193:I193"/>
    <mergeCell ref="C194:E194"/>
    <mergeCell ref="F194:I194"/>
    <mergeCell ref="C70:M70"/>
    <mergeCell ref="E169:G169"/>
    <mergeCell ref="H169:J169"/>
    <mergeCell ref="D163:G163"/>
    <mergeCell ref="C154:C158"/>
    <mergeCell ref="K154:K158"/>
    <mergeCell ref="E166:G166"/>
    <mergeCell ref="E167:G167"/>
    <mergeCell ref="M72:M107"/>
    <mergeCell ref="D72:D107"/>
    <mergeCell ref="C72:C107"/>
    <mergeCell ref="D165:G165"/>
    <mergeCell ref="H165:J165"/>
    <mergeCell ref="H166:J166"/>
    <mergeCell ref="F186:I186"/>
    <mergeCell ref="F185:I185"/>
    <mergeCell ref="C185:E185"/>
    <mergeCell ref="C186:E186"/>
    <mergeCell ref="F191:I191"/>
    <mergeCell ref="C118:C153"/>
    <mergeCell ref="C55:F55"/>
    <mergeCell ref="G55:K55"/>
    <mergeCell ref="C56:F56"/>
    <mergeCell ref="C57:F57"/>
    <mergeCell ref="G57:K57"/>
    <mergeCell ref="G56:K56"/>
    <mergeCell ref="F66:G66"/>
    <mergeCell ref="C64:R64"/>
    <mergeCell ref="C59:F59"/>
    <mergeCell ref="F65:G65"/>
    <mergeCell ref="C58:F58"/>
    <mergeCell ref="G58:K58"/>
    <mergeCell ref="N44:O44"/>
    <mergeCell ref="H162:J162"/>
    <mergeCell ref="H163:J163"/>
    <mergeCell ref="C51:F51"/>
    <mergeCell ref="G49:K49"/>
    <mergeCell ref="G51:K51"/>
    <mergeCell ref="M154:M158"/>
    <mergeCell ref="C116:M116"/>
    <mergeCell ref="F67:G67"/>
    <mergeCell ref="F68:G68"/>
    <mergeCell ref="G59:K59"/>
    <mergeCell ref="C54:F54"/>
    <mergeCell ref="C159:H159"/>
    <mergeCell ref="C113:H113"/>
    <mergeCell ref="C47:F47"/>
    <mergeCell ref="C108:C112"/>
    <mergeCell ref="D108:D112"/>
    <mergeCell ref="I108:I112"/>
    <mergeCell ref="K108:K112"/>
    <mergeCell ref="K72:K107"/>
    <mergeCell ref="K118:K153"/>
    <mergeCell ref="M118:M153"/>
    <mergeCell ref="M108:M112"/>
    <mergeCell ref="D162:G162"/>
    <mergeCell ref="C5:J5"/>
    <mergeCell ref="C9:K9"/>
    <mergeCell ref="C10:K10"/>
    <mergeCell ref="G54:K54"/>
    <mergeCell ref="G42:K42"/>
    <mergeCell ref="G44:K44"/>
    <mergeCell ref="C43:K43"/>
    <mergeCell ref="G45:K45"/>
    <mergeCell ref="C44:F44"/>
    <mergeCell ref="C45:F45"/>
    <mergeCell ref="C42:F42"/>
    <mergeCell ref="G48:K48"/>
    <mergeCell ref="C52:F52"/>
    <mergeCell ref="G52:K52"/>
    <mergeCell ref="G47:K47"/>
    <mergeCell ref="C48:F48"/>
    <mergeCell ref="C46:F46"/>
    <mergeCell ref="G46:K46"/>
    <mergeCell ref="G53:K53"/>
    <mergeCell ref="C49:F49"/>
    <mergeCell ref="C50:K50"/>
    <mergeCell ref="C53:F53"/>
    <mergeCell ref="C170:C173"/>
    <mergeCell ref="D170:D173"/>
    <mergeCell ref="E170:G170"/>
    <mergeCell ref="H170:J170"/>
    <mergeCell ref="E171:G171"/>
    <mergeCell ref="H171:J171"/>
    <mergeCell ref="E172:G172"/>
    <mergeCell ref="H167:J167"/>
    <mergeCell ref="D166:D167"/>
    <mergeCell ref="C166:C167"/>
    <mergeCell ref="F187:I187"/>
    <mergeCell ref="F188:I188"/>
    <mergeCell ref="I72:I107"/>
    <mergeCell ref="D154:D158"/>
    <mergeCell ref="I154:I158"/>
    <mergeCell ref="H172:J172"/>
    <mergeCell ref="E173:G173"/>
    <mergeCell ref="H173:J173"/>
    <mergeCell ref="D118:D153"/>
    <mergeCell ref="I118:I153"/>
    <mergeCell ref="C187:E187"/>
    <mergeCell ref="C188:E188"/>
  </mergeCells>
  <hyperlinks>
    <hyperlink ref="G20" r:id="rId1" xr:uid="{0E995443-A2C3-4228-B8F5-29DADD928CA5}"/>
    <hyperlink ref="G19" r:id="rId2" xr:uid="{BBAF8B08-D48B-4073-B47D-B87B0A1F50CC}"/>
  </hyperlinks>
  <pageMargins left="0.25" right="0.25" top="0.75" bottom="0.75" header="0.3" footer="0.3"/>
  <pageSetup scale="42" orientation="portrait" r:id="rId3"/>
  <rowBreaks count="2" manualBreakCount="2">
    <brk id="114" max="15" man="1"/>
    <brk id="173" max="15" man="1"/>
  </rowBreaks>
  <drawing r:id="rId4"/>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pageSetUpPr fitToPage="1"/>
  </sheetPr>
  <dimension ref="A1:P105"/>
  <sheetViews>
    <sheetView showGridLines="0" topLeftCell="A12" zoomScale="70" zoomScaleNormal="70" workbookViewId="0">
      <selection activeCell="F46" sqref="F46"/>
    </sheetView>
  </sheetViews>
  <sheetFormatPr baseColWidth="10" defaultColWidth="11.5546875" defaultRowHeight="13.2"/>
  <cols>
    <col min="1" max="1" width="7.5546875" style="14" customWidth="1"/>
    <col min="2" max="2" width="52.5546875" style="14" customWidth="1"/>
    <col min="3" max="3" width="10.44140625" style="9" customWidth="1"/>
    <col min="4" max="4" width="21.6640625" style="14" customWidth="1"/>
    <col min="5" max="5" width="22" style="14" customWidth="1"/>
    <col min="6" max="6" width="45.6640625" style="14" customWidth="1"/>
    <col min="7" max="7" width="9.88671875" style="9" customWidth="1"/>
    <col min="8" max="8" width="20.6640625" style="14" customWidth="1"/>
    <col min="9" max="9" width="20" style="14" customWidth="1"/>
    <col min="10" max="10" width="3.6640625" style="279" bestFit="1" customWidth="1"/>
    <col min="11" max="11" width="15.88671875" style="279" bestFit="1" customWidth="1"/>
    <col min="12" max="12" width="14.88671875" style="279" bestFit="1" customWidth="1"/>
    <col min="13" max="13" width="14.88671875" style="279" customWidth="1"/>
    <col min="14" max="14" width="13.88671875" style="279" customWidth="1"/>
    <col min="15" max="15" width="2.6640625" style="14" bestFit="1" customWidth="1"/>
    <col min="16" max="16" width="11.6640625" style="14" bestFit="1" customWidth="1"/>
    <col min="17" max="19" width="11.5546875" style="14"/>
    <col min="20" max="20" width="13" style="14" bestFit="1" customWidth="1"/>
    <col min="21" max="16384" width="11.5546875" style="14"/>
  </cols>
  <sheetData>
    <row r="1" spans="1:14" ht="12" customHeight="1"/>
    <row r="2" spans="1:14" ht="15" customHeight="1">
      <c r="B2" s="510"/>
      <c r="C2" s="510"/>
      <c r="D2" s="510"/>
      <c r="E2" s="510"/>
      <c r="F2" s="510"/>
      <c r="G2" s="510"/>
      <c r="H2" s="510"/>
      <c r="I2" s="510"/>
    </row>
    <row r="3" spans="1:14" ht="15" customHeight="1">
      <c r="B3" s="338"/>
      <c r="C3" s="338"/>
      <c r="D3" s="338"/>
      <c r="E3" s="338"/>
      <c r="F3" s="338"/>
      <c r="G3" s="338"/>
      <c r="H3" s="338"/>
      <c r="I3" s="338"/>
    </row>
    <row r="4" spans="1:14" ht="15" customHeight="1">
      <c r="B4" s="338"/>
      <c r="C4" s="338"/>
      <c r="D4" s="338"/>
      <c r="E4" s="338"/>
      <c r="F4" s="338"/>
      <c r="G4" s="338"/>
      <c r="H4" s="338"/>
      <c r="I4" s="338"/>
    </row>
    <row r="5" spans="1:14" ht="15" customHeight="1">
      <c r="B5" s="510" t="s">
        <v>264</v>
      </c>
      <c r="C5" s="510"/>
      <c r="D5" s="510"/>
      <c r="E5" s="510"/>
      <c r="F5" s="510"/>
      <c r="G5" s="510"/>
      <c r="H5" s="510"/>
      <c r="I5" s="510"/>
    </row>
    <row r="6" spans="1:14" ht="12.6" customHeight="1">
      <c r="B6" s="8" t="s">
        <v>533</v>
      </c>
      <c r="D6" s="9"/>
      <c r="E6" s="9"/>
      <c r="F6" s="9"/>
      <c r="H6" s="9"/>
      <c r="I6" s="9"/>
    </row>
    <row r="7" spans="1:14" ht="12.6" customHeight="1">
      <c r="B7" s="8" t="s">
        <v>534</v>
      </c>
      <c r="D7" s="9"/>
      <c r="E7" s="9"/>
      <c r="F7" s="9"/>
      <c r="H7" s="9"/>
      <c r="I7" s="9"/>
    </row>
    <row r="8" spans="1:14">
      <c r="B8" s="512"/>
      <c r="C8" s="512"/>
      <c r="D8" s="512"/>
      <c r="E8" s="512"/>
      <c r="F8" s="512"/>
      <c r="G8" s="512"/>
      <c r="H8" s="512"/>
      <c r="I8" s="512"/>
    </row>
    <row r="9" spans="1:14">
      <c r="B9" s="512" t="s">
        <v>797</v>
      </c>
      <c r="C9" s="512"/>
      <c r="D9" s="512"/>
      <c r="E9" s="512"/>
      <c r="F9" s="512"/>
      <c r="G9" s="512"/>
      <c r="H9" s="512"/>
      <c r="I9" s="512"/>
    </row>
    <row r="10" spans="1:14">
      <c r="B10" s="512" t="s">
        <v>790</v>
      </c>
      <c r="C10" s="512"/>
      <c r="D10" s="512"/>
      <c r="E10" s="512"/>
      <c r="F10" s="512"/>
      <c r="G10" s="512"/>
      <c r="H10" s="512"/>
      <c r="I10" s="512"/>
    </row>
    <row r="11" spans="1:14" ht="15.6" customHeight="1">
      <c r="B11" s="512" t="s">
        <v>653</v>
      </c>
      <c r="C11" s="512"/>
      <c r="D11" s="512"/>
      <c r="E11" s="512"/>
      <c r="F11" s="512"/>
      <c r="G11" s="512"/>
      <c r="H11" s="512"/>
      <c r="I11" s="512"/>
      <c r="J11" s="352"/>
      <c r="K11" s="352"/>
      <c r="L11" s="352"/>
    </row>
    <row r="12" spans="1:14" ht="6.75" customHeight="1"/>
    <row r="13" spans="1:14" ht="32.25" customHeight="1">
      <c r="B13" s="275" t="s">
        <v>0</v>
      </c>
      <c r="C13" s="275" t="s">
        <v>281</v>
      </c>
      <c r="D13" s="307">
        <v>45838</v>
      </c>
      <c r="E13" s="307">
        <v>45657</v>
      </c>
      <c r="F13" s="275" t="s">
        <v>5</v>
      </c>
      <c r="G13" s="275" t="s">
        <v>281</v>
      </c>
      <c r="H13" s="307">
        <v>45838</v>
      </c>
      <c r="I13" s="307">
        <v>45657</v>
      </c>
    </row>
    <row r="14" spans="1:14" ht="15" customHeight="1">
      <c r="B14" s="60" t="s">
        <v>1</v>
      </c>
      <c r="C14" s="61"/>
      <c r="D14" s="62"/>
      <c r="E14" s="62"/>
      <c r="F14" s="60" t="s">
        <v>164</v>
      </c>
      <c r="G14" s="63"/>
      <c r="H14" s="62"/>
      <c r="I14" s="62"/>
    </row>
    <row r="15" spans="1:14" ht="15" customHeight="1">
      <c r="A15" s="300"/>
      <c r="B15" s="60" t="s">
        <v>105</v>
      </c>
      <c r="C15" s="412"/>
      <c r="D15" s="413">
        <f>SUM(D16:D18)</f>
        <v>3093073937</v>
      </c>
      <c r="E15" s="413">
        <f>SUM(E16:E18)</f>
        <v>3703911380</v>
      </c>
      <c r="F15" s="344" t="s">
        <v>250</v>
      </c>
      <c r="G15" s="414"/>
      <c r="H15" s="413">
        <f>SUM(H16:H18)</f>
        <v>77303967525</v>
      </c>
      <c r="I15" s="413">
        <f>SUM(I16:I18)</f>
        <v>92209037675</v>
      </c>
      <c r="K15" s="324"/>
      <c r="L15" s="324"/>
      <c r="N15" s="353"/>
    </row>
    <row r="16" spans="1:14" ht="15" customHeight="1">
      <c r="B16" s="64" t="s">
        <v>413</v>
      </c>
      <c r="C16" s="61" t="s">
        <v>459</v>
      </c>
      <c r="D16" s="348">
        <v>3000000</v>
      </c>
      <c r="E16" s="348">
        <v>3000000</v>
      </c>
      <c r="F16" s="415" t="s">
        <v>309</v>
      </c>
      <c r="G16" s="414" t="s">
        <v>504</v>
      </c>
      <c r="H16" s="348">
        <v>0</v>
      </c>
      <c r="I16" s="371">
        <v>0</v>
      </c>
      <c r="K16" s="324">
        <f>D16-'Notas a los EEFF'!F108</f>
        <v>0</v>
      </c>
      <c r="L16" s="324"/>
      <c r="N16" s="353"/>
    </row>
    <row r="17" spans="1:15" ht="15" customHeight="1">
      <c r="B17" s="416" t="s">
        <v>584</v>
      </c>
      <c r="C17" s="61" t="s">
        <v>459</v>
      </c>
      <c r="D17" s="348">
        <v>0</v>
      </c>
      <c r="E17" s="348">
        <v>0</v>
      </c>
      <c r="F17" s="417" t="s">
        <v>310</v>
      </c>
      <c r="G17" s="414" t="s">
        <v>470</v>
      </c>
      <c r="H17" s="348">
        <v>0</v>
      </c>
      <c r="I17" s="371">
        <v>0</v>
      </c>
      <c r="K17" s="324"/>
      <c r="L17" s="324"/>
      <c r="M17" s="324"/>
      <c r="N17" s="324"/>
    </row>
    <row r="18" spans="1:15" ht="15" customHeight="1">
      <c r="B18" s="416" t="s">
        <v>414</v>
      </c>
      <c r="C18" s="418" t="s">
        <v>460</v>
      </c>
      <c r="D18" s="348">
        <v>3090073937</v>
      </c>
      <c r="E18" s="348">
        <v>3700911380</v>
      </c>
      <c r="F18" s="208" t="s">
        <v>253</v>
      </c>
      <c r="G18" s="414"/>
      <c r="H18" s="348">
        <v>77303967525</v>
      </c>
      <c r="I18" s="371">
        <v>92209037675</v>
      </c>
      <c r="K18" s="324">
        <f>D18-'Notas a los EEFF'!F148</f>
        <v>0</v>
      </c>
      <c r="L18" s="324"/>
      <c r="M18" s="324"/>
    </row>
    <row r="19" spans="1:15" ht="15" customHeight="1">
      <c r="B19" s="419"/>
      <c r="C19" s="420"/>
      <c r="D19" s="348"/>
      <c r="E19" s="348"/>
      <c r="F19" s="421"/>
      <c r="G19" s="414"/>
      <c r="H19" s="348"/>
      <c r="I19" s="371"/>
      <c r="K19" s="324"/>
      <c r="L19" s="324"/>
      <c r="M19" s="324"/>
    </row>
    <row r="20" spans="1:15" ht="15" customHeight="1">
      <c r="A20" s="300"/>
      <c r="B20" s="60" t="s">
        <v>287</v>
      </c>
      <c r="C20" s="61" t="s">
        <v>461</v>
      </c>
      <c r="D20" s="413">
        <f>+D21+D22+D23</f>
        <v>158406834576</v>
      </c>
      <c r="E20" s="413">
        <f>+E21+E22+E23</f>
        <v>205474907959</v>
      </c>
      <c r="F20" s="421"/>
      <c r="G20" s="414"/>
      <c r="H20" s="348"/>
      <c r="I20" s="371"/>
      <c r="K20" s="324"/>
      <c r="L20" s="324"/>
      <c r="M20" s="324"/>
    </row>
    <row r="21" spans="1:15" ht="15" customHeight="1">
      <c r="A21" s="300"/>
      <c r="B21" s="422" t="s">
        <v>603</v>
      </c>
      <c r="C21" s="412"/>
      <c r="D21" s="348">
        <v>3190583836</v>
      </c>
      <c r="E21" s="348">
        <v>50236506446</v>
      </c>
      <c r="F21" s="344" t="s">
        <v>664</v>
      </c>
      <c r="G21" s="414" t="s">
        <v>467</v>
      </c>
      <c r="H21" s="413">
        <f>SUM(H22:H23)</f>
        <v>21937277752</v>
      </c>
      <c r="I21" s="413">
        <f>SUM(I22:I23)</f>
        <v>54154469638</v>
      </c>
      <c r="K21" s="324"/>
      <c r="L21" s="324">
        <f>H21-'Notas a los EEFF'!D430</f>
        <v>0</v>
      </c>
      <c r="N21" s="353"/>
      <c r="O21" s="299"/>
    </row>
    <row r="22" spans="1:15" ht="15" customHeight="1">
      <c r="A22" s="300"/>
      <c r="B22" s="422" t="s">
        <v>604</v>
      </c>
      <c r="C22" s="412"/>
      <c r="D22" s="348">
        <v>78976483987</v>
      </c>
      <c r="E22" s="348">
        <v>102144522682</v>
      </c>
      <c r="F22" s="415" t="s">
        <v>663</v>
      </c>
      <c r="G22" s="423"/>
      <c r="H22" s="348">
        <v>0</v>
      </c>
      <c r="I22" s="371">
        <v>0</v>
      </c>
      <c r="K22" s="324"/>
      <c r="L22" s="324"/>
      <c r="O22" s="163"/>
    </row>
    <row r="23" spans="1:15" ht="15" customHeight="1">
      <c r="A23" s="300"/>
      <c r="B23" s="62" t="s">
        <v>605</v>
      </c>
      <c r="C23" s="424"/>
      <c r="D23" s="348">
        <v>76239766753</v>
      </c>
      <c r="E23" s="348">
        <v>53093878831</v>
      </c>
      <c r="F23" s="208" t="s">
        <v>311</v>
      </c>
      <c r="G23" s="423"/>
      <c r="H23" s="348">
        <v>21937277752</v>
      </c>
      <c r="I23" s="371">
        <v>54154469638</v>
      </c>
      <c r="K23" s="324"/>
      <c r="L23" s="324"/>
    </row>
    <row r="24" spans="1:15" ht="15" customHeight="1">
      <c r="B24" s="422" t="s">
        <v>586</v>
      </c>
      <c r="C24" s="424"/>
      <c r="D24" s="348">
        <v>0</v>
      </c>
      <c r="E24" s="348">
        <v>0</v>
      </c>
      <c r="F24" s="208"/>
      <c r="G24" s="414"/>
      <c r="H24" s="348"/>
      <c r="I24" s="371"/>
      <c r="K24" s="324"/>
      <c r="L24" s="324"/>
      <c r="N24" s="353"/>
    </row>
    <row r="25" spans="1:15" ht="15" customHeight="1">
      <c r="B25" s="64"/>
      <c r="C25" s="61"/>
      <c r="D25" s="348"/>
      <c r="E25" s="348"/>
      <c r="F25" s="308" t="s">
        <v>252</v>
      </c>
      <c r="G25" s="414"/>
      <c r="H25" s="413">
        <f>SUM(H26:H28)</f>
        <v>747825559</v>
      </c>
      <c r="I25" s="413">
        <f>SUM(I26:I28)</f>
        <v>1222135185</v>
      </c>
      <c r="K25" s="324"/>
      <c r="L25" s="324"/>
      <c r="N25" s="353"/>
    </row>
    <row r="26" spans="1:15" ht="15" customHeight="1">
      <c r="A26" s="300"/>
      <c r="B26" s="60" t="s">
        <v>209</v>
      </c>
      <c r="C26" s="61" t="s">
        <v>462</v>
      </c>
      <c r="D26" s="413">
        <f>SUM(D27:D28)</f>
        <v>2366164103</v>
      </c>
      <c r="E26" s="413">
        <f>SUM(E27:E28)</f>
        <v>1401517882</v>
      </c>
      <c r="F26" s="415" t="s">
        <v>165</v>
      </c>
      <c r="G26" s="423"/>
      <c r="H26" s="348">
        <v>423911117</v>
      </c>
      <c r="I26" s="371">
        <v>1044146136</v>
      </c>
      <c r="K26" s="354"/>
    </row>
    <row r="27" spans="1:15" ht="15" customHeight="1">
      <c r="B27" s="62" t="s">
        <v>286</v>
      </c>
      <c r="C27" s="412"/>
      <c r="D27" s="348">
        <v>667479560</v>
      </c>
      <c r="E27" s="348">
        <v>822837882</v>
      </c>
      <c r="F27" s="415" t="s">
        <v>173</v>
      </c>
      <c r="G27" s="423"/>
      <c r="H27" s="348">
        <v>164689241</v>
      </c>
      <c r="I27" s="371">
        <v>153487826</v>
      </c>
      <c r="K27" s="355"/>
    </row>
    <row r="28" spans="1:15" ht="15" customHeight="1">
      <c r="B28" s="64" t="s">
        <v>503</v>
      </c>
      <c r="C28" s="412"/>
      <c r="D28" s="348">
        <v>1698684543</v>
      </c>
      <c r="E28" s="348">
        <v>578680000</v>
      </c>
      <c r="F28" s="208" t="s">
        <v>254</v>
      </c>
      <c r="G28" s="414"/>
      <c r="H28" s="348">
        <v>159225201</v>
      </c>
      <c r="I28" s="371">
        <v>24501223</v>
      </c>
      <c r="K28" s="324"/>
    </row>
    <row r="29" spans="1:15" ht="15" customHeight="1">
      <c r="B29" s="64"/>
      <c r="C29" s="61"/>
      <c r="D29" s="348"/>
      <c r="E29" s="348"/>
      <c r="F29" s="417"/>
      <c r="G29" s="414"/>
      <c r="H29" s="348"/>
      <c r="I29" s="371"/>
      <c r="K29" s="324"/>
    </row>
    <row r="30" spans="1:15" ht="15" customHeight="1">
      <c r="A30" s="300"/>
      <c r="B30" s="60" t="s">
        <v>211</v>
      </c>
      <c r="C30" s="61" t="s">
        <v>466</v>
      </c>
      <c r="D30" s="413">
        <f>SUM(D31)</f>
        <v>581174726</v>
      </c>
      <c r="E30" s="413">
        <f>SUM(E31)</f>
        <v>674791795</v>
      </c>
      <c r="F30" s="344" t="s">
        <v>251</v>
      </c>
      <c r="G30" s="414" t="s">
        <v>474</v>
      </c>
      <c r="H30" s="413">
        <f>+H31</f>
        <v>1426206177</v>
      </c>
      <c r="I30" s="413">
        <f>+I31</f>
        <v>1703187099</v>
      </c>
      <c r="N30" s="353"/>
    </row>
    <row r="31" spans="1:15" ht="15" customHeight="1">
      <c r="B31" s="422" t="s">
        <v>285</v>
      </c>
      <c r="C31" s="412"/>
      <c r="D31" s="348">
        <v>581174726</v>
      </c>
      <c r="E31" s="348">
        <v>674791795</v>
      </c>
      <c r="F31" s="417" t="s">
        <v>312</v>
      </c>
      <c r="G31" s="414"/>
      <c r="H31" s="348">
        <v>1426206177</v>
      </c>
      <c r="I31" s="371">
        <v>1703187099</v>
      </c>
      <c r="K31" s="324"/>
      <c r="L31" s="324"/>
    </row>
    <row r="32" spans="1:15" ht="15" customHeight="1">
      <c r="B32" s="64"/>
      <c r="C32" s="61"/>
      <c r="D32" s="348"/>
      <c r="E32" s="348"/>
      <c r="F32" s="344" t="s">
        <v>166</v>
      </c>
      <c r="G32" s="414"/>
      <c r="H32" s="413">
        <f>+H30+H25+H21+H15</f>
        <v>101415277013</v>
      </c>
      <c r="I32" s="413">
        <f>+I30+I25+I21+I15</f>
        <v>149288829597</v>
      </c>
      <c r="M32" s="324"/>
    </row>
    <row r="33" spans="1:15" ht="15" customHeight="1">
      <c r="B33" s="60" t="s">
        <v>2</v>
      </c>
      <c r="C33" s="61"/>
      <c r="D33" s="413">
        <f>+D15+O21+D26+D30+D20</f>
        <v>164447247342</v>
      </c>
      <c r="E33" s="413">
        <f>+E15+P21+E26+E30+E20</f>
        <v>211255129016</v>
      </c>
      <c r="F33" s="415"/>
      <c r="G33" s="423"/>
      <c r="H33" s="348"/>
      <c r="I33" s="371"/>
      <c r="K33" s="324"/>
    </row>
    <row r="34" spans="1:15" ht="15" customHeight="1">
      <c r="B34" s="64"/>
      <c r="C34" s="61"/>
      <c r="D34" s="348"/>
      <c r="E34" s="348"/>
      <c r="F34" s="344" t="s">
        <v>167</v>
      </c>
      <c r="G34" s="414"/>
      <c r="H34" s="413">
        <f>+H32</f>
        <v>101415277013</v>
      </c>
      <c r="I34" s="413">
        <f>+I32</f>
        <v>149288829597</v>
      </c>
      <c r="K34" s="356"/>
      <c r="L34" s="356"/>
      <c r="M34" s="324"/>
    </row>
    <row r="35" spans="1:15" ht="15" customHeight="1">
      <c r="B35" s="60" t="s">
        <v>3</v>
      </c>
      <c r="C35" s="61"/>
      <c r="D35" s="348"/>
      <c r="E35" s="348"/>
      <c r="F35" s="417"/>
      <c r="G35" s="414"/>
      <c r="H35" s="348"/>
      <c r="I35" s="371"/>
      <c r="K35" s="356"/>
      <c r="L35" s="356"/>
    </row>
    <row r="36" spans="1:15" ht="15" customHeight="1">
      <c r="A36" s="300"/>
      <c r="B36" s="60" t="s">
        <v>116</v>
      </c>
      <c r="C36" s="424" t="s">
        <v>461</v>
      </c>
      <c r="D36" s="413">
        <f>SUM(D37:D39)</f>
        <v>10447000000</v>
      </c>
      <c r="E36" s="413">
        <f>SUM(E37:E39)</f>
        <v>10005000000</v>
      </c>
      <c r="F36" s="344" t="s">
        <v>313</v>
      </c>
      <c r="G36" s="414" t="s">
        <v>477</v>
      </c>
      <c r="H36" s="348"/>
      <c r="I36" s="371"/>
      <c r="K36" s="324"/>
      <c r="L36" s="356">
        <f>H36-'Notas a los EEFF'!G520</f>
        <v>-75421464233</v>
      </c>
      <c r="N36" s="355"/>
    </row>
    <row r="37" spans="1:15" ht="15" customHeight="1">
      <c r="B37" s="64" t="s">
        <v>495</v>
      </c>
      <c r="C37" s="412"/>
      <c r="D37" s="348">
        <v>9002000000</v>
      </c>
      <c r="E37" s="348">
        <v>9002000000</v>
      </c>
      <c r="F37" s="344"/>
      <c r="G37" s="414"/>
      <c r="H37" s="413"/>
      <c r="I37" s="370"/>
      <c r="K37" s="324"/>
      <c r="L37" s="356"/>
      <c r="N37" s="355"/>
    </row>
    <row r="38" spans="1:15" ht="15" customHeight="1">
      <c r="B38" s="422" t="s">
        <v>587</v>
      </c>
      <c r="C38" s="412"/>
      <c r="D38" s="348">
        <v>1445000000</v>
      </c>
      <c r="E38" s="348">
        <v>1003000000</v>
      </c>
      <c r="F38" s="344" t="s">
        <v>52</v>
      </c>
      <c r="G38" s="414"/>
      <c r="H38" s="413">
        <f>+H39+H40</f>
        <v>34000100000</v>
      </c>
      <c r="I38" s="413">
        <f>+I39+I40</f>
        <v>34000100000</v>
      </c>
      <c r="K38" s="324"/>
    </row>
    <row r="39" spans="1:15" ht="15" customHeight="1">
      <c r="B39" s="422" t="s">
        <v>588</v>
      </c>
      <c r="C39" s="424"/>
      <c r="D39" s="348">
        <v>0</v>
      </c>
      <c r="E39" s="348">
        <v>0</v>
      </c>
      <c r="F39" s="417" t="s">
        <v>151</v>
      </c>
      <c r="G39" s="414"/>
      <c r="H39" s="348">
        <v>34000000000</v>
      </c>
      <c r="I39" s="371">
        <v>34000000000</v>
      </c>
      <c r="K39" s="324"/>
      <c r="L39" s="324"/>
    </row>
    <row r="40" spans="1:15" ht="15" customHeight="1">
      <c r="B40" s="64"/>
      <c r="C40" s="61"/>
      <c r="D40" s="348"/>
      <c r="E40" s="348"/>
      <c r="F40" s="417" t="s">
        <v>863</v>
      </c>
      <c r="G40" s="414"/>
      <c r="H40" s="348">
        <v>100000</v>
      </c>
      <c r="I40" s="371">
        <v>100000</v>
      </c>
      <c r="L40" s="324"/>
    </row>
    <row r="41" spans="1:15" ht="15" customHeight="1">
      <c r="A41" s="300"/>
      <c r="B41" s="60" t="s">
        <v>210</v>
      </c>
      <c r="C41" s="61" t="s">
        <v>463</v>
      </c>
      <c r="D41" s="413">
        <f>SUM(D42:D43)</f>
        <v>899579908</v>
      </c>
      <c r="E41" s="413">
        <f>SUM(E42:E43)</f>
        <v>840584501</v>
      </c>
      <c r="F41" s="344"/>
      <c r="G41" s="414"/>
      <c r="H41" s="348"/>
      <c r="I41" s="371"/>
      <c r="K41" s="324">
        <f>D41-('Notas a los EEFF'!I360-'Notas a los EEFF'!I369)</f>
        <v>0</v>
      </c>
      <c r="L41" s="324"/>
    </row>
    <row r="42" spans="1:15" ht="15" customHeight="1">
      <c r="B42" s="64" t="s">
        <v>284</v>
      </c>
      <c r="C42" s="412"/>
      <c r="D42" s="348">
        <v>2280681737</v>
      </c>
      <c r="E42" s="348">
        <v>2093845792</v>
      </c>
      <c r="F42" s="344" t="s">
        <v>55</v>
      </c>
      <c r="G42" s="414"/>
      <c r="H42" s="413">
        <f>SUM(H43:H46)</f>
        <v>34597189649</v>
      </c>
      <c r="I42" s="370">
        <f>SUM(I43:I46)</f>
        <v>26766443828</v>
      </c>
      <c r="L42" s="324"/>
      <c r="O42" s="130"/>
    </row>
    <row r="43" spans="1:15" ht="15" customHeight="1">
      <c r="B43" s="64" t="s">
        <v>283</v>
      </c>
      <c r="C43" s="412"/>
      <c r="D43" s="425">
        <v>-1381101829</v>
      </c>
      <c r="E43" s="425">
        <v>-1253261291</v>
      </c>
      <c r="F43" s="417" t="s">
        <v>738</v>
      </c>
      <c r="G43" s="414"/>
      <c r="H43" s="348">
        <v>4387118247</v>
      </c>
      <c r="I43" s="371">
        <v>3743860792</v>
      </c>
      <c r="J43" s="324"/>
      <c r="L43" s="324"/>
      <c r="M43" s="355"/>
      <c r="O43" s="130"/>
    </row>
    <row r="44" spans="1:15" ht="15" customHeight="1">
      <c r="B44" s="64"/>
      <c r="C44" s="61"/>
      <c r="D44" s="348"/>
      <c r="E44" s="348"/>
      <c r="F44" s="417" t="s">
        <v>788</v>
      </c>
      <c r="G44" s="414"/>
      <c r="H44" s="348">
        <v>28971854042</v>
      </c>
      <c r="I44" s="371">
        <v>22226365676</v>
      </c>
      <c r="J44" s="324"/>
      <c r="K44" s="324"/>
      <c r="O44" s="130"/>
    </row>
    <row r="45" spans="1:15" ht="15" customHeight="1">
      <c r="A45" s="300"/>
      <c r="B45" s="60" t="s">
        <v>227</v>
      </c>
      <c r="C45" s="412"/>
      <c r="D45" s="413">
        <f>SUM(D46:D49)</f>
        <v>1042913996</v>
      </c>
      <c r="E45" s="413">
        <f>SUM(E46:E49)</f>
        <v>819809002</v>
      </c>
      <c r="F45" s="417" t="s">
        <v>789</v>
      </c>
      <c r="G45" s="414"/>
      <c r="H45" s="348">
        <v>1213393790</v>
      </c>
      <c r="I45" s="371">
        <v>771393790</v>
      </c>
      <c r="J45" s="324"/>
      <c r="K45" s="324"/>
      <c r="O45" s="130"/>
    </row>
    <row r="46" spans="1:15" ht="15" customHeight="1">
      <c r="B46" s="64" t="s">
        <v>282</v>
      </c>
      <c r="C46" s="61" t="s">
        <v>465</v>
      </c>
      <c r="D46" s="348">
        <v>643255888</v>
      </c>
      <c r="E46" s="348">
        <v>448770030</v>
      </c>
      <c r="F46" s="417" t="s">
        <v>624</v>
      </c>
      <c r="G46" s="414"/>
      <c r="H46" s="348">
        <v>24823570</v>
      </c>
      <c r="I46" s="371">
        <v>24823570</v>
      </c>
      <c r="J46" s="324"/>
      <c r="K46" s="324">
        <f>(D46+D48+D49)-'Notas a los EEFF'!G386</f>
        <v>0</v>
      </c>
      <c r="M46" s="324"/>
      <c r="O46" s="130"/>
    </row>
    <row r="47" spans="1:15" ht="15" customHeight="1">
      <c r="B47" s="64" t="s">
        <v>606</v>
      </c>
      <c r="C47" s="61" t="s">
        <v>464</v>
      </c>
      <c r="D47" s="348">
        <v>52038765</v>
      </c>
      <c r="E47" s="348">
        <v>52038765</v>
      </c>
      <c r="F47" s="344"/>
      <c r="G47" s="414"/>
      <c r="H47" s="413"/>
      <c r="I47" s="370"/>
      <c r="J47" s="324"/>
      <c r="K47" s="324">
        <f>D47-'Notas a los EEFF'!G377</f>
        <v>0</v>
      </c>
      <c r="O47" s="130"/>
    </row>
    <row r="48" spans="1:15" ht="15" customHeight="1">
      <c r="B48" s="64" t="s">
        <v>698</v>
      </c>
      <c r="C48" s="61" t="str">
        <f>+C46</f>
        <v>5.9</v>
      </c>
      <c r="D48" s="348">
        <v>532134511</v>
      </c>
      <c r="E48" s="348">
        <v>468859951</v>
      </c>
      <c r="F48" s="344" t="s">
        <v>169</v>
      </c>
      <c r="G48" s="414"/>
      <c r="H48" s="413">
        <f>+H49</f>
        <v>6824174584</v>
      </c>
      <c r="I48" s="370">
        <f>+I49</f>
        <v>12865149094</v>
      </c>
      <c r="J48" s="324"/>
      <c r="K48" s="324"/>
      <c r="O48" s="130"/>
    </row>
    <row r="49" spans="2:16" ht="15" customHeight="1">
      <c r="B49" s="64" t="s">
        <v>763</v>
      </c>
      <c r="C49" s="61"/>
      <c r="D49" s="348">
        <v>-184515168</v>
      </c>
      <c r="E49" s="348">
        <v>-149859744</v>
      </c>
      <c r="F49" s="417" t="s">
        <v>259</v>
      </c>
      <c r="G49" s="414"/>
      <c r="H49" s="348">
        <v>6824174584</v>
      </c>
      <c r="I49" s="371">
        <v>12865149094</v>
      </c>
      <c r="J49" s="324"/>
      <c r="K49" s="324"/>
      <c r="O49" s="130"/>
    </row>
    <row r="50" spans="2:16" ht="15" customHeight="1">
      <c r="B50" s="64"/>
      <c r="C50" s="61"/>
      <c r="D50" s="348"/>
      <c r="E50" s="348"/>
      <c r="F50" s="417"/>
      <c r="G50" s="414"/>
      <c r="H50" s="348"/>
      <c r="I50" s="371"/>
      <c r="J50" s="324"/>
      <c r="K50" s="324"/>
      <c r="O50" s="130"/>
    </row>
    <row r="51" spans="2:16" ht="15" customHeight="1">
      <c r="B51" s="60" t="s">
        <v>723</v>
      </c>
      <c r="C51" s="61" t="s">
        <v>466</v>
      </c>
      <c r="D51" s="413">
        <f>SUM(D52:D54)</f>
        <v>0</v>
      </c>
      <c r="E51" s="413">
        <v>0</v>
      </c>
      <c r="F51" s="344" t="s">
        <v>168</v>
      </c>
      <c r="G51" s="414"/>
      <c r="H51" s="413">
        <f>+H38+H42+H48</f>
        <v>75421464233</v>
      </c>
      <c r="I51" s="370">
        <f>+I38+I42+I48</f>
        <v>73631692922</v>
      </c>
      <c r="J51" s="324"/>
      <c r="K51" s="534"/>
      <c r="L51" s="534"/>
      <c r="M51" s="534"/>
      <c r="N51" s="534"/>
      <c r="O51" s="130"/>
    </row>
    <row r="52" spans="2:16" ht="15" customHeight="1">
      <c r="B52" s="64" t="s">
        <v>724</v>
      </c>
      <c r="C52" s="412"/>
      <c r="D52" s="348">
        <v>0</v>
      </c>
      <c r="E52" s="348">
        <v>0</v>
      </c>
      <c r="F52" s="417"/>
      <c r="G52" s="414"/>
      <c r="H52" s="348"/>
      <c r="I52" s="371"/>
      <c r="J52" s="324"/>
      <c r="K52" s="324"/>
      <c r="O52" s="130"/>
    </row>
    <row r="53" spans="2:16" ht="15" customHeight="1">
      <c r="B53" s="64"/>
      <c r="C53" s="61"/>
      <c r="D53" s="348"/>
      <c r="E53" s="348"/>
      <c r="F53" s="417"/>
      <c r="G53" s="414"/>
      <c r="H53" s="348"/>
      <c r="I53" s="371"/>
      <c r="J53" s="324"/>
      <c r="K53" s="324"/>
      <c r="O53" s="130"/>
    </row>
    <row r="54" spans="2:16" ht="15" customHeight="1">
      <c r="B54" s="64"/>
      <c r="C54" s="61"/>
      <c r="D54" s="348"/>
      <c r="E54" s="348"/>
      <c r="F54" s="417"/>
      <c r="G54" s="414"/>
      <c r="H54" s="348"/>
      <c r="I54" s="371"/>
      <c r="J54" s="324"/>
      <c r="K54" s="324"/>
      <c r="O54" s="130"/>
    </row>
    <row r="55" spans="2:16" ht="15" customHeight="1">
      <c r="B55" s="64"/>
      <c r="C55" s="61"/>
      <c r="D55" s="348"/>
      <c r="E55" s="348"/>
      <c r="F55" s="417"/>
      <c r="G55" s="414"/>
      <c r="H55" s="348"/>
      <c r="I55" s="371"/>
      <c r="J55" s="324"/>
      <c r="K55" s="324"/>
      <c r="O55" s="130"/>
    </row>
    <row r="56" spans="2:16" ht="15" customHeight="1">
      <c r="B56" s="60" t="s">
        <v>4</v>
      </c>
      <c r="C56" s="61"/>
      <c r="D56" s="413">
        <f>+D36+D41+D45+D51</f>
        <v>12389493904</v>
      </c>
      <c r="E56" s="413">
        <f>+E36+E41+E45+E51</f>
        <v>11665393503</v>
      </c>
      <c r="F56" s="417"/>
      <c r="G56" s="414"/>
      <c r="H56" s="348"/>
      <c r="I56" s="371"/>
      <c r="K56" s="357"/>
      <c r="L56" s="324"/>
      <c r="O56" s="130"/>
    </row>
    <row r="57" spans="2:16">
      <c r="B57" s="60"/>
      <c r="C57" s="61"/>
      <c r="D57" s="370"/>
      <c r="E57" s="370"/>
      <c r="F57" s="344"/>
      <c r="G57" s="345"/>
      <c r="H57" s="371"/>
      <c r="I57" s="371"/>
      <c r="K57" s="324"/>
      <c r="L57" s="324"/>
      <c r="M57" s="324"/>
    </row>
    <row r="58" spans="2:16">
      <c r="B58" s="39" t="s">
        <v>59</v>
      </c>
      <c r="C58" s="40"/>
      <c r="D58" s="372">
        <f>+D56+D33</f>
        <v>176836741246</v>
      </c>
      <c r="E58" s="372">
        <f>+E56+E33</f>
        <v>222920522519</v>
      </c>
      <c r="F58" s="346" t="s">
        <v>541</v>
      </c>
      <c r="G58" s="347"/>
      <c r="H58" s="372">
        <f>+H37+H34+H51</f>
        <v>176836741246</v>
      </c>
      <c r="I58" s="372">
        <f>+I37+I34+I51</f>
        <v>222920522519</v>
      </c>
      <c r="J58" s="279" t="s">
        <v>733</v>
      </c>
      <c r="K58" s="292"/>
      <c r="L58" s="292"/>
      <c r="M58" s="324"/>
      <c r="O58" s="292"/>
      <c r="P58" s="292"/>
    </row>
    <row r="59" spans="2:16">
      <c r="B59" s="9"/>
      <c r="D59" s="373"/>
      <c r="E59" s="373"/>
      <c r="F59" s="9"/>
      <c r="H59" s="373"/>
      <c r="I59" s="373"/>
      <c r="K59" s="324"/>
      <c r="L59" s="324"/>
    </row>
    <row r="60" spans="2:16" ht="32.25" customHeight="1">
      <c r="B60" s="275" t="s">
        <v>699</v>
      </c>
      <c r="C60" s="275" t="s">
        <v>281</v>
      </c>
      <c r="D60" s="307">
        <v>45838</v>
      </c>
      <c r="E60" s="307">
        <v>45657</v>
      </c>
      <c r="F60" s="275" t="s">
        <v>699</v>
      </c>
      <c r="G60" s="275" t="s">
        <v>281</v>
      </c>
      <c r="H60" s="307">
        <v>45838</v>
      </c>
      <c r="I60" s="307">
        <v>45657</v>
      </c>
      <c r="K60" s="324"/>
      <c r="L60" s="324"/>
    </row>
    <row r="61" spans="2:16" ht="15" customHeight="1">
      <c r="B61" s="267" t="s">
        <v>700</v>
      </c>
      <c r="C61" s="341">
        <v>12</v>
      </c>
      <c r="D61" s="374">
        <v>31772421213</v>
      </c>
      <c r="E61" s="375">
        <v>22360735463</v>
      </c>
      <c r="F61" s="349" t="s">
        <v>702</v>
      </c>
      <c r="G61" s="63">
        <v>12</v>
      </c>
      <c r="H61" s="374">
        <v>31772421213</v>
      </c>
      <c r="I61" s="378">
        <v>22360735463</v>
      </c>
      <c r="K61" s="355">
        <f t="shared" ref="K61:L63" si="0">+D61-H61</f>
        <v>0</v>
      </c>
      <c r="L61" s="355">
        <f t="shared" si="0"/>
        <v>0</v>
      </c>
    </row>
    <row r="62" spans="2:16" ht="15" customHeight="1">
      <c r="B62" s="64" t="s">
        <v>701</v>
      </c>
      <c r="C62" s="342">
        <v>12</v>
      </c>
      <c r="D62" s="376">
        <v>69629065289</v>
      </c>
      <c r="E62" s="377">
        <v>74576011790</v>
      </c>
      <c r="F62" s="64" t="s">
        <v>703</v>
      </c>
      <c r="G62" s="61">
        <v>12</v>
      </c>
      <c r="H62" s="376">
        <v>69629065289</v>
      </c>
      <c r="I62" s="379">
        <v>74576011790</v>
      </c>
      <c r="K62" s="355">
        <f t="shared" si="0"/>
        <v>0</v>
      </c>
      <c r="L62" s="355">
        <f>+E62-I62</f>
        <v>0</v>
      </c>
    </row>
    <row r="63" spans="2:16" ht="15" customHeight="1">
      <c r="B63" s="266" t="s">
        <v>707</v>
      </c>
      <c r="C63" s="343">
        <v>12</v>
      </c>
      <c r="D63" s="340">
        <v>5226953946</v>
      </c>
      <c r="E63" s="350">
        <v>1837111130</v>
      </c>
      <c r="F63" s="266" t="s">
        <v>145</v>
      </c>
      <c r="G63" s="351">
        <v>12</v>
      </c>
      <c r="H63" s="340">
        <v>5226953946</v>
      </c>
      <c r="I63" s="340">
        <v>1837111130</v>
      </c>
      <c r="K63" s="355">
        <f t="shared" si="0"/>
        <v>0</v>
      </c>
      <c r="L63" s="355">
        <f t="shared" si="0"/>
        <v>0</v>
      </c>
    </row>
    <row r="64" spans="2:16">
      <c r="B64" s="9"/>
      <c r="D64" s="265"/>
      <c r="E64" s="265"/>
      <c r="F64" s="9"/>
      <c r="H64" s="373"/>
      <c r="I64" s="373"/>
      <c r="K64" s="324"/>
      <c r="L64" s="324"/>
    </row>
    <row r="65" spans="2:14">
      <c r="B65" s="14" t="s">
        <v>705</v>
      </c>
      <c r="E65" s="41"/>
      <c r="H65" s="42"/>
      <c r="I65" s="42"/>
      <c r="K65" s="324"/>
      <c r="L65" s="324"/>
    </row>
    <row r="66" spans="2:14">
      <c r="D66" s="41"/>
      <c r="E66" s="41"/>
      <c r="F66" s="42"/>
      <c r="H66" s="42"/>
      <c r="I66" s="42"/>
    </row>
    <row r="67" spans="2:14" hidden="1">
      <c r="B67" s="41"/>
      <c r="C67" s="358"/>
      <c r="D67" s="357">
        <f>+D58+D63</f>
        <v>182063695192</v>
      </c>
      <c r="E67" s="357"/>
      <c r="F67" s="357"/>
      <c r="G67" s="359"/>
      <c r="H67" s="357">
        <f>-H34-H63</f>
        <v>-106642230959</v>
      </c>
      <c r="I67" s="41"/>
      <c r="J67" s="357"/>
      <c r="K67" s="324"/>
    </row>
    <row r="68" spans="2:14" s="41" customFormat="1" hidden="1">
      <c r="C68" s="358"/>
      <c r="D68" s="357" t="e">
        <f>+D67-#REF!</f>
        <v>#REF!</v>
      </c>
      <c r="E68" s="357"/>
      <c r="F68" s="357"/>
      <c r="G68" s="359"/>
      <c r="H68" s="357" t="e">
        <f>+H67-#REF!</f>
        <v>#REF!</v>
      </c>
      <c r="J68" s="357"/>
      <c r="K68" s="357"/>
      <c r="L68" s="357"/>
      <c r="M68" s="357"/>
      <c r="N68" s="357"/>
    </row>
    <row r="69" spans="2:14" s="41" customFormat="1">
      <c r="C69" s="358"/>
      <c r="G69" s="358"/>
      <c r="J69" s="357"/>
      <c r="K69" s="357"/>
      <c r="L69" s="357"/>
      <c r="M69" s="357"/>
      <c r="N69" s="357"/>
    </row>
    <row r="70" spans="2:14" s="41" customFormat="1">
      <c r="C70" s="358"/>
      <c r="G70" s="358"/>
      <c r="J70" s="357"/>
      <c r="K70" s="357"/>
      <c r="L70" s="357"/>
      <c r="M70" s="357"/>
      <c r="N70" s="357"/>
    </row>
    <row r="71" spans="2:14" s="41" customFormat="1">
      <c r="C71" s="358"/>
      <c r="G71" s="358"/>
      <c r="J71" s="357"/>
      <c r="K71" s="357"/>
      <c r="L71" s="357"/>
      <c r="M71" s="357"/>
      <c r="N71" s="357"/>
    </row>
    <row r="72" spans="2:14" s="41" customFormat="1">
      <c r="C72" s="358"/>
      <c r="G72" s="358"/>
      <c r="J72" s="357"/>
      <c r="K72" s="357"/>
      <c r="L72" s="357"/>
      <c r="M72" s="357"/>
      <c r="N72" s="357"/>
    </row>
    <row r="73" spans="2:14" s="41" customFormat="1">
      <c r="C73" s="358"/>
      <c r="G73" s="358"/>
      <c r="J73" s="357"/>
      <c r="K73" s="357"/>
      <c r="L73" s="357"/>
      <c r="M73" s="357"/>
      <c r="N73" s="357"/>
    </row>
    <row r="74" spans="2:14" s="41" customFormat="1">
      <c r="C74" s="358"/>
      <c r="G74" s="358"/>
      <c r="J74" s="357"/>
      <c r="K74" s="357"/>
      <c r="L74" s="357"/>
      <c r="M74" s="357"/>
      <c r="N74" s="357"/>
    </row>
    <row r="75" spans="2:14" s="41" customFormat="1">
      <c r="C75" s="358"/>
      <c r="G75" s="358"/>
      <c r="J75" s="357"/>
      <c r="K75" s="357"/>
      <c r="L75" s="357"/>
      <c r="M75" s="357"/>
      <c r="N75" s="357"/>
    </row>
    <row r="76" spans="2:14" s="41" customFormat="1">
      <c r="C76" s="358"/>
      <c r="G76" s="358"/>
      <c r="J76" s="357"/>
      <c r="K76" s="357"/>
      <c r="L76" s="357"/>
      <c r="M76" s="357"/>
      <c r="N76" s="357"/>
    </row>
    <row r="77" spans="2:14" s="41" customFormat="1">
      <c r="C77" s="358"/>
      <c r="G77" s="358"/>
      <c r="J77" s="357"/>
      <c r="K77" s="357"/>
      <c r="L77" s="357"/>
      <c r="M77" s="357"/>
      <c r="N77" s="357"/>
    </row>
    <row r="78" spans="2:14" s="41" customFormat="1">
      <c r="C78" s="358"/>
      <c r="G78" s="358"/>
      <c r="J78" s="357"/>
      <c r="K78" s="357"/>
      <c r="L78" s="357"/>
      <c r="M78" s="357"/>
      <c r="N78" s="357"/>
    </row>
    <row r="79" spans="2:14" s="41" customFormat="1">
      <c r="C79" s="358"/>
      <c r="G79" s="358"/>
      <c r="J79" s="357"/>
      <c r="K79" s="357"/>
      <c r="L79" s="357"/>
      <c r="M79" s="357"/>
      <c r="N79" s="357"/>
    </row>
    <row r="80" spans="2:14" s="41" customFormat="1">
      <c r="C80" s="358"/>
      <c r="G80" s="358"/>
      <c r="J80" s="357"/>
      <c r="K80" s="357"/>
      <c r="L80" s="357"/>
      <c r="M80" s="357"/>
      <c r="N80" s="357"/>
    </row>
    <row r="81" spans="2:14" s="41" customFormat="1">
      <c r="C81" s="358"/>
      <c r="G81" s="358"/>
      <c r="J81" s="357"/>
      <c r="K81" s="357"/>
      <c r="L81" s="357"/>
      <c r="M81" s="357"/>
      <c r="N81" s="357"/>
    </row>
    <row r="82" spans="2:14" s="41" customFormat="1">
      <c r="C82" s="358"/>
      <c r="G82" s="358"/>
      <c r="J82" s="357"/>
      <c r="K82" s="357"/>
      <c r="L82" s="357"/>
      <c r="M82" s="357"/>
      <c r="N82" s="357"/>
    </row>
    <row r="83" spans="2:14" s="41" customFormat="1">
      <c r="C83" s="358"/>
      <c r="G83" s="358"/>
      <c r="J83" s="357"/>
      <c r="K83" s="357"/>
      <c r="L83" s="357"/>
      <c r="M83" s="357"/>
      <c r="N83" s="357"/>
    </row>
    <row r="84" spans="2:14" s="41" customFormat="1">
      <c r="C84" s="358"/>
      <c r="G84" s="358"/>
      <c r="J84" s="357"/>
      <c r="K84" s="357"/>
      <c r="L84" s="357"/>
      <c r="M84" s="357"/>
      <c r="N84" s="357"/>
    </row>
    <row r="85" spans="2:14" s="41" customFormat="1">
      <c r="C85" s="358"/>
      <c r="G85" s="358"/>
      <c r="J85" s="357"/>
      <c r="K85" s="357"/>
      <c r="L85" s="357"/>
      <c r="M85" s="357"/>
      <c r="N85" s="357"/>
    </row>
    <row r="86" spans="2:14" s="41" customFormat="1">
      <c r="C86" s="358"/>
      <c r="G86" s="358"/>
      <c r="J86" s="357"/>
      <c r="K86" s="357"/>
      <c r="L86" s="357"/>
      <c r="M86" s="357"/>
      <c r="N86" s="357"/>
    </row>
    <row r="87" spans="2:14" s="41" customFormat="1">
      <c r="C87" s="358"/>
      <c r="G87" s="358"/>
      <c r="J87" s="357"/>
      <c r="K87" s="357"/>
      <c r="L87" s="357"/>
      <c r="M87" s="357"/>
      <c r="N87" s="357"/>
    </row>
    <row r="88" spans="2:14" s="41" customFormat="1">
      <c r="C88" s="358"/>
      <c r="G88" s="358"/>
      <c r="J88" s="357"/>
      <c r="K88" s="357"/>
      <c r="L88" s="357"/>
      <c r="M88" s="357"/>
      <c r="N88" s="357"/>
    </row>
    <row r="89" spans="2:14" s="41" customFormat="1">
      <c r="C89" s="358"/>
      <c r="G89" s="358"/>
      <c r="J89" s="357"/>
      <c r="K89" s="357"/>
      <c r="L89" s="357"/>
      <c r="M89" s="357"/>
      <c r="N89" s="357"/>
    </row>
    <row r="90" spans="2:14" s="41" customFormat="1" hidden="1">
      <c r="C90" s="358"/>
      <c r="G90" s="358"/>
      <c r="J90" s="357"/>
      <c r="K90" s="357"/>
      <c r="L90" s="357"/>
      <c r="M90" s="357"/>
      <c r="N90" s="357"/>
    </row>
    <row r="91" spans="2:14" s="41" customFormat="1" hidden="1">
      <c r="B91" s="358"/>
      <c r="C91" s="358"/>
      <c r="F91" s="358"/>
      <c r="G91" s="358"/>
      <c r="J91" s="357"/>
      <c r="K91" s="357"/>
      <c r="L91" s="357"/>
      <c r="M91" s="357"/>
      <c r="N91" s="357"/>
    </row>
    <row r="92" spans="2:14" s="41" customFormat="1" hidden="1">
      <c r="B92" s="360"/>
      <c r="C92" s="358"/>
      <c r="D92" s="41">
        <v>280970399570</v>
      </c>
      <c r="F92" s="360"/>
      <c r="G92" s="358"/>
      <c r="J92" s="357"/>
      <c r="K92" s="357"/>
      <c r="L92" s="357"/>
      <c r="M92" s="357"/>
      <c r="N92" s="357"/>
    </row>
    <row r="93" spans="2:14" s="41" customFormat="1" hidden="1">
      <c r="C93" s="358"/>
      <c r="D93" s="41">
        <f>+D92-D58</f>
        <v>104133658324</v>
      </c>
      <c r="G93" s="358"/>
      <c r="J93" s="357"/>
      <c r="K93" s="357"/>
      <c r="L93" s="357"/>
      <c r="M93" s="357"/>
      <c r="N93" s="357"/>
    </row>
    <row r="94" spans="2:14" s="41" customFormat="1" hidden="1">
      <c r="C94" s="358"/>
      <c r="D94" s="361">
        <v>2506839550</v>
      </c>
      <c r="G94" s="358"/>
      <c r="J94" s="357"/>
      <c r="K94" s="357"/>
      <c r="L94" s="357"/>
      <c r="M94" s="357"/>
      <c r="N94" s="357"/>
    </row>
    <row r="95" spans="2:14" s="41" customFormat="1" hidden="1">
      <c r="C95" s="358"/>
      <c r="D95" s="361">
        <v>4360703</v>
      </c>
      <c r="G95" s="358"/>
      <c r="J95" s="357"/>
      <c r="K95" s="357"/>
      <c r="L95" s="357"/>
      <c r="M95" s="357"/>
      <c r="N95" s="357"/>
    </row>
    <row r="96" spans="2:14" s="41" customFormat="1" hidden="1">
      <c r="C96" s="358"/>
      <c r="D96" s="361">
        <v>2437607</v>
      </c>
      <c r="G96" s="358"/>
      <c r="J96" s="357"/>
      <c r="K96" s="357"/>
      <c r="L96" s="357"/>
      <c r="M96" s="357"/>
      <c r="N96" s="357"/>
    </row>
    <row r="97" spans="2:14" s="41" customFormat="1" hidden="1">
      <c r="C97" s="358"/>
      <c r="D97" s="361">
        <v>115517</v>
      </c>
      <c r="G97" s="358"/>
      <c r="J97" s="357"/>
      <c r="K97" s="357"/>
      <c r="L97" s="357"/>
      <c r="M97" s="357"/>
      <c r="N97" s="357"/>
    </row>
    <row r="98" spans="2:14" s="41" customFormat="1" hidden="1">
      <c r="C98" s="358"/>
      <c r="D98" s="361">
        <v>144239</v>
      </c>
      <c r="G98" s="358"/>
      <c r="J98" s="357"/>
      <c r="K98" s="357"/>
      <c r="L98" s="357"/>
      <c r="M98" s="357"/>
      <c r="N98" s="357"/>
    </row>
    <row r="99" spans="2:14" s="41" customFormat="1" ht="13.8" hidden="1" thickBot="1">
      <c r="B99" s="362"/>
      <c r="C99" s="362"/>
      <c r="D99" s="363">
        <f>+D93-D94-D95-D96-D97-D98</f>
        <v>101619760708</v>
      </c>
      <c r="E99" s="362"/>
      <c r="F99" s="362"/>
      <c r="G99" s="364"/>
      <c r="J99" s="357"/>
      <c r="K99" s="357"/>
      <c r="L99" s="357"/>
      <c r="M99" s="357"/>
      <c r="N99" s="357"/>
    </row>
    <row r="100" spans="2:14" s="41" customFormat="1" ht="13.8" hidden="1" thickTop="1">
      <c r="B100" s="362"/>
      <c r="C100" s="362"/>
      <c r="D100" s="362"/>
      <c r="E100" s="362"/>
      <c r="F100" s="362"/>
      <c r="G100" s="364"/>
      <c r="J100" s="357"/>
      <c r="K100" s="357"/>
      <c r="L100" s="357"/>
      <c r="M100" s="357"/>
      <c r="N100" s="357"/>
    </row>
    <row r="101" spans="2:14" s="41" customFormat="1" hidden="1">
      <c r="B101" s="362"/>
      <c r="C101" s="362"/>
      <c r="D101" s="362"/>
      <c r="E101" s="362"/>
      <c r="F101" s="362"/>
      <c r="G101" s="364"/>
      <c r="H101" s="14"/>
      <c r="I101" s="14"/>
      <c r="J101" s="357"/>
      <c r="K101" s="357"/>
      <c r="L101" s="357"/>
      <c r="M101" s="357"/>
      <c r="N101" s="357"/>
    </row>
    <row r="102" spans="2:14" hidden="1">
      <c r="B102" s="362"/>
      <c r="C102" s="362"/>
      <c r="D102" s="362"/>
      <c r="E102" s="362"/>
      <c r="F102" s="362"/>
      <c r="G102" s="364"/>
    </row>
    <row r="103" spans="2:14" hidden="1">
      <c r="B103" s="362"/>
      <c r="C103" s="362"/>
      <c r="D103" s="362"/>
      <c r="E103" s="362"/>
      <c r="F103" s="362"/>
      <c r="G103" s="364"/>
    </row>
    <row r="104" spans="2:14" hidden="1"/>
    <row r="105" spans="2:14" hidden="1"/>
  </sheetData>
  <sortState xmlns:xlrd2="http://schemas.microsoft.com/office/spreadsheetml/2017/richdata2" ref="H26:I28">
    <sortCondition ref="H26:H28"/>
  </sortState>
  <mergeCells count="7">
    <mergeCell ref="K51:N51"/>
    <mergeCell ref="B11:I11"/>
    <mergeCell ref="B8:I8"/>
    <mergeCell ref="B2:I2"/>
    <mergeCell ref="B5:I5"/>
    <mergeCell ref="B9:I9"/>
    <mergeCell ref="B10:I10"/>
  </mergeCells>
  <pageMargins left="0.24" right="0.25" top="0.43307086614173229" bottom="0.47244094488188981" header="0.31496062992125984" footer="0.31496062992125984"/>
  <pageSetup paperSize="9" scale="58"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pageSetUpPr fitToPage="1"/>
  </sheetPr>
  <dimension ref="B6:M74"/>
  <sheetViews>
    <sheetView showGridLines="0" zoomScale="85" zoomScaleNormal="85" workbookViewId="0">
      <selection activeCell="E69" sqref="E69"/>
    </sheetView>
  </sheetViews>
  <sheetFormatPr baseColWidth="10" defaultColWidth="11.5546875" defaultRowHeight="13.2"/>
  <cols>
    <col min="1" max="1" width="11.5546875" style="14"/>
    <col min="2" max="2" width="57.6640625" style="14" customWidth="1"/>
    <col min="3" max="3" width="8.109375" style="9" customWidth="1"/>
    <col min="4" max="4" width="20.33203125" style="14" customWidth="1"/>
    <col min="5" max="5" width="22.33203125" style="144" customWidth="1"/>
    <col min="6" max="7" width="22.5546875" style="144" customWidth="1"/>
    <col min="8" max="8" width="15.44140625" style="357" hidden="1" customWidth="1"/>
    <col min="9" max="9" width="15.88671875" style="148" hidden="1" customWidth="1"/>
    <col min="10" max="10" width="17.109375" style="357" bestFit="1" customWidth="1"/>
    <col min="11" max="11" width="15.44140625" style="14" bestFit="1" customWidth="1"/>
    <col min="12" max="12" width="14.6640625" style="14" bestFit="1" customWidth="1"/>
    <col min="13" max="13" width="13.6640625" style="14" bestFit="1" customWidth="1"/>
    <col min="14" max="16384" width="11.5546875" style="14"/>
  </cols>
  <sheetData>
    <row r="6" spans="2:11">
      <c r="B6" s="510" t="s">
        <v>264</v>
      </c>
      <c r="C6" s="510"/>
      <c r="D6" s="510"/>
      <c r="E6" s="510"/>
      <c r="F6" s="510"/>
      <c r="G6" s="510"/>
      <c r="H6" s="510"/>
      <c r="I6" s="510"/>
      <c r="J6" s="510"/>
      <c r="K6" s="510"/>
    </row>
    <row r="7" spans="2:11" ht="12.6" customHeight="1">
      <c r="B7" s="8" t="s">
        <v>533</v>
      </c>
      <c r="D7" s="9"/>
      <c r="E7" s="9"/>
      <c r="F7" s="9"/>
      <c r="G7" s="9"/>
      <c r="H7" s="365"/>
      <c r="I7" s="139"/>
      <c r="J7" s="365"/>
      <c r="K7" s="9"/>
    </row>
    <row r="8" spans="2:11" ht="12.6" customHeight="1">
      <c r="B8" s="8" t="s">
        <v>534</v>
      </c>
      <c r="D8" s="9"/>
      <c r="E8" s="9"/>
      <c r="F8" s="9"/>
      <c r="G8" s="9"/>
      <c r="H8" s="365"/>
      <c r="I8" s="139"/>
      <c r="J8" s="365"/>
      <c r="K8" s="9"/>
    </row>
    <row r="9" spans="2:11" ht="12.6" customHeight="1">
      <c r="B9" s="8"/>
      <c r="D9" s="9"/>
      <c r="E9" s="9"/>
      <c r="F9" s="9"/>
      <c r="G9" s="9"/>
      <c r="H9" s="365"/>
      <c r="I9" s="139"/>
      <c r="J9" s="365"/>
      <c r="K9" s="9"/>
    </row>
    <row r="10" spans="2:11" ht="61.5" customHeight="1">
      <c r="B10" s="535" t="s">
        <v>828</v>
      </c>
      <c r="C10" s="535"/>
      <c r="D10" s="535"/>
      <c r="E10" s="535"/>
      <c r="F10" s="339"/>
      <c r="G10" s="339"/>
    </row>
    <row r="11" spans="2:11" ht="21" customHeight="1">
      <c r="B11" s="366" t="s">
        <v>79</v>
      </c>
      <c r="C11" s="275" t="s">
        <v>281</v>
      </c>
      <c r="D11" s="307">
        <v>45838</v>
      </c>
      <c r="E11" s="307">
        <v>45473</v>
      </c>
      <c r="F11" s="339"/>
      <c r="G11" s="339"/>
    </row>
    <row r="12" spans="2:11" ht="15" customHeight="1">
      <c r="B12" s="426" t="s">
        <v>415</v>
      </c>
      <c r="C12" s="427"/>
      <c r="D12" s="428">
        <f>+D16+D17+D18</f>
        <v>22347515918</v>
      </c>
      <c r="E12" s="428">
        <f>+E16+E17+E18</f>
        <v>19538171720</v>
      </c>
      <c r="F12" s="265"/>
      <c r="G12" s="265"/>
      <c r="H12" s="367"/>
    </row>
    <row r="13" spans="2:11" ht="15" customHeight="1">
      <c r="B13" s="429" t="s">
        <v>217</v>
      </c>
      <c r="C13" s="430"/>
      <c r="D13" s="431"/>
      <c r="E13" s="431"/>
      <c r="F13" s="265"/>
      <c r="G13" s="265"/>
    </row>
    <row r="14" spans="2:11" ht="15" customHeight="1">
      <c r="B14" s="429" t="s">
        <v>216</v>
      </c>
      <c r="C14" s="430"/>
      <c r="D14" s="431"/>
      <c r="E14" s="431"/>
      <c r="F14" s="265"/>
      <c r="G14" s="265"/>
    </row>
    <row r="15" spans="2:11" ht="15" customHeight="1">
      <c r="B15" s="429" t="s">
        <v>218</v>
      </c>
      <c r="C15" s="430"/>
      <c r="D15" s="431"/>
      <c r="E15" s="431"/>
      <c r="F15" s="265"/>
      <c r="G15" s="265"/>
      <c r="K15" s="42"/>
    </row>
    <row r="16" spans="2:11" ht="15" customHeight="1">
      <c r="B16" s="432" t="s">
        <v>297</v>
      </c>
      <c r="C16" s="433" t="s">
        <v>481</v>
      </c>
      <c r="D16" s="431">
        <v>12418245810</v>
      </c>
      <c r="E16" s="431">
        <v>7557570787</v>
      </c>
      <c r="F16" s="205"/>
      <c r="G16" s="205"/>
      <c r="H16" s="357">
        <f>D16-'Notas a los EEFF'!D540</f>
        <v>0</v>
      </c>
      <c r="I16" s="148">
        <f>E16-'Notas a los EEFF'!E540</f>
        <v>0</v>
      </c>
      <c r="K16" s="42"/>
    </row>
    <row r="17" spans="2:13" ht="15" customHeight="1">
      <c r="B17" s="432" t="s">
        <v>296</v>
      </c>
      <c r="C17" s="433" t="s">
        <v>483</v>
      </c>
      <c r="D17" s="431">
        <v>7890008242</v>
      </c>
      <c r="E17" s="431">
        <v>10976038854</v>
      </c>
      <c r="F17" s="205"/>
      <c r="G17" s="205"/>
      <c r="H17" s="357">
        <f>D17-'Notas a los EEFF'!D551</f>
        <v>0</v>
      </c>
      <c r="I17" s="148">
        <f>E17-'Notas a los EEFF'!E551</f>
        <v>0</v>
      </c>
      <c r="K17" s="41"/>
    </row>
    <row r="18" spans="2:13" ht="15" customHeight="1">
      <c r="B18" s="432" t="s">
        <v>308</v>
      </c>
      <c r="C18" s="433" t="s">
        <v>476</v>
      </c>
      <c r="D18" s="431">
        <v>2039261866</v>
      </c>
      <c r="E18" s="431">
        <v>1004562079</v>
      </c>
      <c r="F18" s="205"/>
      <c r="G18" s="205"/>
      <c r="H18" s="357">
        <f>D18-'Notas a los EEFF'!E504</f>
        <v>0</v>
      </c>
      <c r="I18" s="148">
        <v>0</v>
      </c>
      <c r="K18" s="41"/>
      <c r="L18" s="41"/>
    </row>
    <row r="19" spans="2:13" ht="15" customHeight="1">
      <c r="B19" s="434" t="s">
        <v>7</v>
      </c>
      <c r="C19" s="420"/>
      <c r="D19" s="435">
        <f>+SUM(D20:D21)</f>
        <v>-5136316502</v>
      </c>
      <c r="E19" s="435">
        <f>+SUM(E20:E21)</f>
        <v>-974382934</v>
      </c>
      <c r="F19" s="368"/>
      <c r="G19" s="368"/>
      <c r="H19" s="367"/>
      <c r="K19" s="41"/>
      <c r="L19" s="42"/>
    </row>
    <row r="20" spans="2:13" ht="15" customHeight="1">
      <c r="B20" s="419" t="s">
        <v>219</v>
      </c>
      <c r="C20" s="420"/>
      <c r="D20" s="431">
        <v>-266950789</v>
      </c>
      <c r="E20" s="431">
        <v>-227141861</v>
      </c>
      <c r="F20" s="205"/>
      <c r="G20" s="205"/>
      <c r="K20" s="41"/>
      <c r="L20" s="42"/>
    </row>
    <row r="21" spans="2:13" ht="15" customHeight="1">
      <c r="B21" s="419" t="s">
        <v>295</v>
      </c>
      <c r="C21" s="420" t="s">
        <v>544</v>
      </c>
      <c r="D21" s="431">
        <v>-4869365713</v>
      </c>
      <c r="E21" s="431">
        <v>-747241073</v>
      </c>
      <c r="F21" s="205"/>
      <c r="G21" s="205"/>
      <c r="H21" s="357">
        <f>D21+'Notas a los EEFF'!D572</f>
        <v>0</v>
      </c>
      <c r="I21" s="148">
        <f>E21+'Notas a los EEFF'!E572</f>
        <v>0</v>
      </c>
      <c r="K21" s="41"/>
    </row>
    <row r="22" spans="2:13" ht="15" customHeight="1">
      <c r="B22" s="434" t="s">
        <v>8</v>
      </c>
      <c r="C22" s="420"/>
      <c r="D22" s="435">
        <f>+D12+D19</f>
        <v>17211199416</v>
      </c>
      <c r="E22" s="435">
        <f>+E12+E19</f>
        <v>18563788786</v>
      </c>
      <c r="F22" s="368"/>
      <c r="G22" s="368"/>
      <c r="H22" s="367"/>
      <c r="K22" s="42"/>
    </row>
    <row r="23" spans="2:13" ht="15" customHeight="1">
      <c r="B23" s="434" t="s">
        <v>214</v>
      </c>
      <c r="C23" s="420"/>
      <c r="D23" s="435">
        <f>SUM(D24:D25)</f>
        <v>-333919422</v>
      </c>
      <c r="E23" s="435">
        <f>SUM(E24:E25)</f>
        <v>-259809441</v>
      </c>
      <c r="F23" s="368"/>
      <c r="G23" s="368"/>
      <c r="H23" s="367"/>
      <c r="K23" s="42"/>
    </row>
    <row r="24" spans="2:13" ht="15" customHeight="1">
      <c r="B24" s="419" t="s">
        <v>9</v>
      </c>
      <c r="C24" s="420"/>
      <c r="D24" s="431">
        <v>-108189679</v>
      </c>
      <c r="E24" s="431">
        <v>-68677887</v>
      </c>
      <c r="F24" s="205"/>
      <c r="G24" s="205"/>
      <c r="K24" s="42"/>
    </row>
    <row r="25" spans="2:13" ht="15" customHeight="1">
      <c r="B25" s="419" t="s">
        <v>294</v>
      </c>
      <c r="C25" s="420" t="s">
        <v>545</v>
      </c>
      <c r="D25" s="431">
        <v>-225729743</v>
      </c>
      <c r="E25" s="431">
        <v>-191131554</v>
      </c>
      <c r="F25" s="205"/>
      <c r="G25" s="205"/>
      <c r="H25" s="357">
        <f>D25+'Notas a los EEFF'!D582</f>
        <v>0</v>
      </c>
      <c r="I25" s="148">
        <f>E25+'Notas a los EEFF'!E582</f>
        <v>0</v>
      </c>
      <c r="K25" s="42"/>
      <c r="M25" s="42"/>
    </row>
    <row r="26" spans="2:13" ht="15" customHeight="1">
      <c r="B26" s="434" t="s">
        <v>213</v>
      </c>
      <c r="C26" s="420"/>
      <c r="D26" s="435">
        <f>+SUM(D27:D34)</f>
        <v>-9004453767</v>
      </c>
      <c r="E26" s="435">
        <f>+SUM(E27:E34)</f>
        <v>-7444408999</v>
      </c>
      <c r="F26" s="368"/>
      <c r="G26" s="368"/>
      <c r="H26" s="367"/>
      <c r="K26" s="42"/>
    </row>
    <row r="27" spans="2:13" ht="15" customHeight="1">
      <c r="B27" s="419" t="s">
        <v>215</v>
      </c>
      <c r="C27" s="420"/>
      <c r="D27" s="431">
        <v>-172307886</v>
      </c>
      <c r="E27" s="431">
        <v>-143634852</v>
      </c>
      <c r="F27" s="205"/>
      <c r="G27" s="205"/>
      <c r="K27" s="42"/>
      <c r="M27" s="42"/>
    </row>
    <row r="28" spans="2:13" ht="15" customHeight="1">
      <c r="B28" s="436" t="s">
        <v>10</v>
      </c>
      <c r="C28" s="437"/>
      <c r="D28" s="431">
        <v>-14804420</v>
      </c>
      <c r="E28" s="431">
        <v>-20094878</v>
      </c>
      <c r="F28" s="205"/>
      <c r="G28" s="205"/>
      <c r="K28" s="42"/>
    </row>
    <row r="29" spans="2:13" ht="15" customHeight="1">
      <c r="B29" s="419" t="s">
        <v>11</v>
      </c>
      <c r="C29" s="420"/>
      <c r="D29" s="431">
        <v>-204249122</v>
      </c>
      <c r="E29" s="431">
        <v>-164832114</v>
      </c>
      <c r="F29" s="205"/>
      <c r="G29" s="205"/>
      <c r="K29" s="42"/>
      <c r="L29" s="42"/>
      <c r="M29" s="42"/>
    </row>
    <row r="30" spans="2:13" ht="15" customHeight="1">
      <c r="B30" s="419" t="s">
        <v>12</v>
      </c>
      <c r="C30" s="420"/>
      <c r="D30" s="431">
        <v>0</v>
      </c>
      <c r="E30" s="431">
        <v>0</v>
      </c>
      <c r="F30" s="205"/>
      <c r="G30" s="205"/>
      <c r="K30" s="42"/>
    </row>
    <row r="31" spans="2:13" ht="15" customHeight="1">
      <c r="B31" s="419" t="s">
        <v>13</v>
      </c>
      <c r="C31" s="420"/>
      <c r="D31" s="431">
        <v>-4939368</v>
      </c>
      <c r="E31" s="431">
        <v>-2863638</v>
      </c>
      <c r="F31" s="205"/>
      <c r="G31" s="205"/>
    </row>
    <row r="32" spans="2:13" ht="15" hidden="1" customHeight="1">
      <c r="B32" s="419" t="s">
        <v>14</v>
      </c>
      <c r="C32" s="420"/>
      <c r="D32" s="431">
        <v>0</v>
      </c>
      <c r="E32" s="431">
        <v>0</v>
      </c>
      <c r="F32" s="205"/>
      <c r="G32" s="205"/>
    </row>
    <row r="33" spans="2:11" ht="15" customHeight="1">
      <c r="B33" s="419" t="s">
        <v>15</v>
      </c>
      <c r="C33" s="420"/>
      <c r="D33" s="431">
        <v>-48063613</v>
      </c>
      <c r="E33" s="431">
        <v>-34173300</v>
      </c>
      <c r="F33" s="205"/>
      <c r="G33" s="205"/>
    </row>
    <row r="34" spans="2:11" ht="15" customHeight="1">
      <c r="B34" s="419" t="s">
        <v>293</v>
      </c>
      <c r="C34" s="420" t="s">
        <v>546</v>
      </c>
      <c r="D34" s="431">
        <v>-8560089358</v>
      </c>
      <c r="E34" s="431">
        <v>-7078810217</v>
      </c>
      <c r="F34" s="205"/>
      <c r="G34" s="205"/>
      <c r="H34" s="357">
        <f>D34+'Notas a los EEFF'!D631</f>
        <v>0</v>
      </c>
      <c r="I34" s="148">
        <f>E34+'Notas a los EEFF'!E631</f>
        <v>0</v>
      </c>
    </row>
    <row r="35" spans="2:11" ht="15" customHeight="1">
      <c r="B35" s="434" t="s">
        <v>16</v>
      </c>
      <c r="C35" s="420"/>
      <c r="D35" s="435">
        <f>+D22+D23+D26</f>
        <v>7872826227</v>
      </c>
      <c r="E35" s="435">
        <f>+E22+E23+E26</f>
        <v>10859570346</v>
      </c>
      <c r="F35" s="368"/>
      <c r="G35" s="368"/>
      <c r="H35" s="367"/>
      <c r="K35" s="41"/>
    </row>
    <row r="36" spans="2:11" ht="15" customHeight="1">
      <c r="B36" s="434" t="s">
        <v>17</v>
      </c>
      <c r="C36" s="420" t="s">
        <v>537</v>
      </c>
      <c r="D36" s="435">
        <f>+D37+D38</f>
        <v>143297772</v>
      </c>
      <c r="E36" s="435">
        <f>+E37+E38</f>
        <v>-35675215</v>
      </c>
      <c r="F36" s="368"/>
      <c r="G36" s="368"/>
      <c r="H36" s="367">
        <v>0</v>
      </c>
      <c r="I36" s="148">
        <f>E36-('Notas a los EEFF'!E639-'Notas a los EEFF'!E642)</f>
        <v>0</v>
      </c>
    </row>
    <row r="37" spans="2:11" ht="15" customHeight="1">
      <c r="B37" s="419" t="s">
        <v>292</v>
      </c>
      <c r="C37" s="420"/>
      <c r="D37" s="431">
        <v>169281015</v>
      </c>
      <c r="E37" s="431">
        <v>283327</v>
      </c>
      <c r="F37" s="205"/>
      <c r="G37" s="205"/>
    </row>
    <row r="38" spans="2:11" ht="15" customHeight="1">
      <c r="B38" s="419" t="s">
        <v>291</v>
      </c>
      <c r="C38" s="420"/>
      <c r="D38" s="431">
        <v>-25983243</v>
      </c>
      <c r="E38" s="431">
        <v>-35958542</v>
      </c>
      <c r="F38" s="205"/>
      <c r="G38" s="205"/>
    </row>
    <row r="39" spans="2:11" ht="15" customHeight="1">
      <c r="B39" s="434" t="s">
        <v>18</v>
      </c>
      <c r="C39" s="420"/>
      <c r="D39" s="435"/>
      <c r="E39" s="435"/>
      <c r="F39" s="205"/>
      <c r="G39" s="205"/>
    </row>
    <row r="40" spans="2:11" ht="15" customHeight="1">
      <c r="B40" s="434" t="s">
        <v>19</v>
      </c>
      <c r="C40" s="420"/>
      <c r="D40" s="435">
        <f>+D41+D42</f>
        <v>-128636642</v>
      </c>
      <c r="E40" s="435">
        <f>+E41+E42</f>
        <v>36635619</v>
      </c>
      <c r="F40" s="368"/>
      <c r="G40" s="368"/>
      <c r="H40" s="367"/>
    </row>
    <row r="41" spans="2:11" ht="15" customHeight="1">
      <c r="B41" s="419" t="s">
        <v>290</v>
      </c>
      <c r="C41" s="420" t="s">
        <v>538</v>
      </c>
      <c r="D41" s="431">
        <v>11938226</v>
      </c>
      <c r="E41" s="431">
        <v>30943791</v>
      </c>
      <c r="F41" s="205"/>
      <c r="G41" s="205"/>
      <c r="H41" s="357">
        <f>D41-'Notas a los EEFF'!D652</f>
        <v>0</v>
      </c>
      <c r="I41" s="148">
        <f>E41-'Notas a los EEFF'!E652</f>
        <v>0</v>
      </c>
    </row>
    <row r="42" spans="2:11" ht="15" customHeight="1">
      <c r="B42" s="419" t="s">
        <v>20</v>
      </c>
      <c r="C42" s="420"/>
      <c r="D42" s="431">
        <v>-140574868</v>
      </c>
      <c r="E42" s="431">
        <v>5691828</v>
      </c>
      <c r="F42" s="205"/>
      <c r="G42" s="205"/>
    </row>
    <row r="43" spans="2:11" ht="15" customHeight="1">
      <c r="B43" s="434" t="s">
        <v>21</v>
      </c>
      <c r="C43" s="420"/>
      <c r="D43" s="435">
        <f>+D44+D45</f>
        <v>-639401656</v>
      </c>
      <c r="E43" s="435">
        <f>+E44+E45</f>
        <v>-656876561</v>
      </c>
      <c r="F43" s="265"/>
      <c r="G43" s="265"/>
      <c r="H43" s="367"/>
    </row>
    <row r="44" spans="2:11" ht="15" customHeight="1">
      <c r="B44" s="419" t="s">
        <v>289</v>
      </c>
      <c r="C44" s="420" t="s">
        <v>539</v>
      </c>
      <c r="D44" s="431">
        <v>-639401656</v>
      </c>
      <c r="E44" s="431">
        <v>-656876561</v>
      </c>
      <c r="F44" s="205"/>
      <c r="G44" s="205"/>
      <c r="H44" s="357">
        <f>D44+'Notas a los EEFF'!D659</f>
        <v>0</v>
      </c>
      <c r="I44" s="148">
        <f>E44+'Notas a los EEFF'!E659</f>
        <v>0</v>
      </c>
    </row>
    <row r="45" spans="2:11" ht="15" customHeight="1">
      <c r="B45" s="419" t="s">
        <v>20</v>
      </c>
      <c r="C45" s="420"/>
      <c r="D45" s="431">
        <v>0</v>
      </c>
      <c r="E45" s="431">
        <v>0</v>
      </c>
      <c r="F45" s="14"/>
      <c r="G45" s="14"/>
    </row>
    <row r="46" spans="2:11" ht="15" customHeight="1">
      <c r="B46" s="434" t="s">
        <v>22</v>
      </c>
      <c r="C46" s="420"/>
      <c r="D46" s="431">
        <f>+D47</f>
        <v>0</v>
      </c>
      <c r="E46" s="431">
        <v>0</v>
      </c>
      <c r="F46" s="265"/>
      <c r="G46" s="265"/>
    </row>
    <row r="47" spans="2:11" ht="15" customHeight="1">
      <c r="B47" s="419" t="s">
        <v>288</v>
      </c>
      <c r="C47" s="420" t="s">
        <v>551</v>
      </c>
      <c r="D47" s="431">
        <v>0</v>
      </c>
      <c r="E47" s="431">
        <v>0</v>
      </c>
      <c r="F47" s="205"/>
      <c r="G47" s="205"/>
    </row>
    <row r="48" spans="2:11" ht="15" customHeight="1">
      <c r="B48" s="419" t="s">
        <v>671</v>
      </c>
      <c r="C48" s="420"/>
      <c r="D48" s="431">
        <v>0</v>
      </c>
      <c r="E48" s="431"/>
      <c r="F48" s="205"/>
      <c r="G48" s="205"/>
    </row>
    <row r="49" spans="2:13" ht="15" customHeight="1">
      <c r="B49" s="434" t="s">
        <v>23</v>
      </c>
      <c r="C49" s="420"/>
      <c r="D49" s="431">
        <v>0</v>
      </c>
      <c r="E49" s="431">
        <v>0</v>
      </c>
      <c r="F49" s="265"/>
      <c r="G49" s="265"/>
    </row>
    <row r="50" spans="2:13" ht="15" customHeight="1">
      <c r="B50" s="419" t="s">
        <v>24</v>
      </c>
      <c r="C50" s="420"/>
      <c r="D50" s="431">
        <v>0</v>
      </c>
      <c r="E50" s="431">
        <v>0</v>
      </c>
      <c r="F50" s="205"/>
      <c r="G50" s="205"/>
    </row>
    <row r="51" spans="2:13" ht="15" customHeight="1">
      <c r="B51" s="419" t="s">
        <v>25</v>
      </c>
      <c r="C51" s="420"/>
      <c r="D51" s="431">
        <v>0</v>
      </c>
      <c r="E51" s="431">
        <v>0</v>
      </c>
      <c r="F51" s="205"/>
      <c r="G51" s="205"/>
    </row>
    <row r="52" spans="2:13" ht="15" customHeight="1">
      <c r="B52" s="434" t="s">
        <v>26</v>
      </c>
      <c r="C52" s="420"/>
      <c r="D52" s="435">
        <f>+D35+D36+D40+D43+D46</f>
        <v>7248085701</v>
      </c>
      <c r="E52" s="435">
        <f>+E35+E36+E40+E43+E46</f>
        <v>10203654189</v>
      </c>
      <c r="F52" s="265"/>
      <c r="G52" s="265"/>
      <c r="H52" s="367"/>
      <c r="K52" s="42"/>
    </row>
    <row r="53" spans="2:13" ht="15" customHeight="1">
      <c r="B53" s="434" t="s">
        <v>27</v>
      </c>
      <c r="C53" s="420"/>
      <c r="D53" s="435">
        <v>-423911117</v>
      </c>
      <c r="E53" s="435">
        <v>-681068879</v>
      </c>
      <c r="F53" s="205"/>
      <c r="G53" s="205"/>
    </row>
    <row r="54" spans="2:13" ht="15" customHeight="1">
      <c r="B54" s="438" t="s">
        <v>28</v>
      </c>
      <c r="C54" s="439"/>
      <c r="D54" s="440">
        <f>+D52+D53</f>
        <v>6824174584</v>
      </c>
      <c r="E54" s="440">
        <f>+E52+E53</f>
        <v>9522585310</v>
      </c>
      <c r="F54" s="265"/>
      <c r="G54" s="265"/>
      <c r="H54" s="357">
        <f>+D54-'Variacion PN'!L23</f>
        <v>0</v>
      </c>
      <c r="I54" s="148">
        <f>+E54-'Variacion PN'!L25</f>
        <v>0</v>
      </c>
    </row>
    <row r="55" spans="2:13" ht="15" customHeight="1">
      <c r="B55" s="14" t="s">
        <v>705</v>
      </c>
      <c r="D55" s="357"/>
      <c r="E55" s="324" t="s">
        <v>791</v>
      </c>
      <c r="F55" s="324"/>
      <c r="G55" s="324"/>
      <c r="L55" s="41"/>
    </row>
    <row r="56" spans="2:13">
      <c r="D56" s="324">
        <f>+D55-D54</f>
        <v>-6824174584</v>
      </c>
      <c r="E56" s="324"/>
      <c r="F56" s="324"/>
      <c r="G56" s="324"/>
    </row>
    <row r="57" spans="2:13">
      <c r="B57" s="369"/>
      <c r="D57" s="265"/>
      <c r="E57" s="265"/>
      <c r="F57" s="265"/>
      <c r="G57" s="265"/>
      <c r="L57" s="41"/>
      <c r="M57" s="41"/>
    </row>
    <row r="58" spans="2:13">
      <c r="B58" s="369"/>
      <c r="D58" s="42"/>
      <c r="E58" s="148"/>
      <c r="F58" s="148"/>
      <c r="G58" s="148"/>
      <c r="M58" s="41"/>
    </row>
    <row r="59" spans="2:13">
      <c r="D59" s="42"/>
      <c r="E59" s="42"/>
      <c r="F59" s="42"/>
      <c r="G59" s="42"/>
    </row>
    <row r="60" spans="2:13">
      <c r="E60" s="163"/>
      <c r="F60" s="163"/>
      <c r="G60" s="163"/>
    </row>
    <row r="62" spans="2:13">
      <c r="D62" s="42"/>
    </row>
    <row r="70" spans="5:10">
      <c r="E70" s="536"/>
      <c r="F70" s="536"/>
      <c r="G70" s="536"/>
      <c r="H70" s="536"/>
      <c r="I70" s="536"/>
      <c r="J70" s="536"/>
    </row>
    <row r="71" spans="5:10">
      <c r="E71" s="536"/>
      <c r="F71" s="536"/>
      <c r="G71" s="536"/>
      <c r="H71" s="536"/>
      <c r="I71" s="536"/>
      <c r="J71" s="536"/>
    </row>
    <row r="72" spans="5:10">
      <c r="E72" s="536"/>
      <c r="F72" s="536"/>
      <c r="G72" s="536"/>
      <c r="H72" s="536"/>
      <c r="I72" s="536"/>
      <c r="J72" s="536"/>
    </row>
    <row r="73" spans="5:10">
      <c r="E73" s="536"/>
      <c r="F73" s="536"/>
      <c r="G73" s="536"/>
      <c r="H73" s="536"/>
      <c r="I73" s="536"/>
      <c r="J73" s="536"/>
    </row>
    <row r="74" spans="5:10">
      <c r="E74" s="536"/>
      <c r="F74" s="536"/>
      <c r="G74" s="536"/>
      <c r="H74" s="536"/>
      <c r="I74" s="536"/>
      <c r="J74" s="536"/>
    </row>
  </sheetData>
  <mergeCells count="3">
    <mergeCell ref="B10:E10"/>
    <mergeCell ref="E70:J74"/>
    <mergeCell ref="B6:K6"/>
  </mergeCells>
  <pageMargins left="0.9" right="0.70866141732283472" top="0.56999999999999995" bottom="0.74803149606299213" header="0.31496062992125984" footer="0.31496062992125984"/>
  <pageSetup paperSize="9" scale="76"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B47AC-4956-486F-912E-4F7F669B57A4}">
  <sheetPr>
    <tabColor theme="1"/>
    <pageSetUpPr fitToPage="1"/>
  </sheetPr>
  <dimension ref="B6:J59"/>
  <sheetViews>
    <sheetView showGridLines="0" topLeftCell="A2" zoomScale="85" zoomScaleNormal="85" workbookViewId="0">
      <selection activeCell="E32" sqref="E31:E32"/>
    </sheetView>
  </sheetViews>
  <sheetFormatPr baseColWidth="10" defaultColWidth="11.5546875" defaultRowHeight="12.6"/>
  <cols>
    <col min="1" max="1" width="11.5546875" style="2"/>
    <col min="2" max="2" width="90.88671875" style="10" customWidth="1"/>
    <col min="3" max="3" width="19.33203125" style="10" customWidth="1"/>
    <col min="4" max="4" width="19.6640625" style="49" customWidth="1"/>
    <col min="5" max="5" width="17.88671875" style="332" customWidth="1"/>
    <col min="6" max="6" width="10.6640625" style="332" customWidth="1"/>
    <col min="7" max="7" width="11.5546875" style="332" customWidth="1"/>
    <col min="8" max="8" width="13.44140625" style="332" customWidth="1"/>
    <col min="9" max="10" width="11.5546875" style="332"/>
    <col min="11" max="16384" width="11.5546875" style="2"/>
  </cols>
  <sheetData>
    <row r="6" spans="2:7" ht="13.2">
      <c r="B6" s="537" t="s">
        <v>264</v>
      </c>
      <c r="C6" s="537"/>
      <c r="D6" s="537"/>
      <c r="E6" s="537"/>
      <c r="F6" s="537"/>
      <c r="G6" s="537"/>
    </row>
    <row r="7" spans="2:7" ht="12.6" customHeight="1">
      <c r="B7" s="6" t="s">
        <v>533</v>
      </c>
      <c r="C7" s="7"/>
      <c r="D7" s="7"/>
      <c r="E7" s="333"/>
      <c r="F7" s="333"/>
      <c r="G7" s="333"/>
    </row>
    <row r="8" spans="2:7" ht="12.6" customHeight="1">
      <c r="B8" s="6" t="s">
        <v>534</v>
      </c>
      <c r="C8" s="7"/>
      <c r="D8" s="7"/>
      <c r="E8" s="333"/>
      <c r="F8" s="333"/>
      <c r="G8" s="333"/>
    </row>
    <row r="9" spans="2:7" ht="15.6">
      <c r="B9" s="538"/>
      <c r="C9" s="538"/>
      <c r="D9" s="538"/>
    </row>
    <row r="10" spans="2:7" ht="59.25" customHeight="1">
      <c r="B10" s="535" t="s">
        <v>829</v>
      </c>
      <c r="C10" s="535"/>
      <c r="D10" s="535"/>
    </row>
    <row r="12" spans="2:7">
      <c r="B12" s="124"/>
      <c r="C12" s="276">
        <v>45838</v>
      </c>
      <c r="D12" s="276">
        <v>45473</v>
      </c>
    </row>
    <row r="13" spans="2:7" ht="15" customHeight="1">
      <c r="B13" s="48" t="s">
        <v>29</v>
      </c>
      <c r="C13" s="384"/>
      <c r="D13" s="384"/>
    </row>
    <row r="14" spans="2:7" ht="15" customHeight="1">
      <c r="B14" s="46" t="s">
        <v>30</v>
      </c>
      <c r="C14" s="380">
        <v>15881799582</v>
      </c>
      <c r="D14" s="380">
        <v>16798120939</v>
      </c>
    </row>
    <row r="15" spans="2:7" ht="15" customHeight="1">
      <c r="B15" s="36" t="s">
        <v>31</v>
      </c>
      <c r="C15" s="380">
        <v>-5312479641</v>
      </c>
      <c r="D15" s="380">
        <v>-3911741977</v>
      </c>
    </row>
    <row r="16" spans="2:7" ht="15" customHeight="1">
      <c r="B16" s="36" t="s">
        <v>32</v>
      </c>
      <c r="C16" s="380">
        <v>4136394671</v>
      </c>
      <c r="D16" s="380">
        <v>41768223894</v>
      </c>
    </row>
    <row r="17" spans="2:10" ht="15" customHeight="1">
      <c r="B17" s="47" t="s">
        <v>33</v>
      </c>
      <c r="C17" s="381">
        <f>+SUM(C14:C16)</f>
        <v>14705714612</v>
      </c>
      <c r="D17" s="381">
        <f>+SUM(D14:D16)</f>
        <v>54654602856</v>
      </c>
      <c r="E17" s="334"/>
    </row>
    <row r="18" spans="2:10" ht="15" customHeight="1">
      <c r="B18" s="43" t="s">
        <v>34</v>
      </c>
      <c r="C18" s="380"/>
      <c r="D18" s="380"/>
    </row>
    <row r="19" spans="2:10" ht="15" customHeight="1">
      <c r="B19" s="36" t="s">
        <v>35</v>
      </c>
      <c r="C19" s="380">
        <v>0</v>
      </c>
      <c r="D19" s="380">
        <v>0</v>
      </c>
    </row>
    <row r="20" spans="2:10" ht="15" customHeight="1">
      <c r="B20" s="43" t="s">
        <v>36</v>
      </c>
      <c r="C20" s="380"/>
      <c r="D20" s="380"/>
    </row>
    <row r="21" spans="2:10" ht="15" customHeight="1">
      <c r="B21" s="44" t="s">
        <v>37</v>
      </c>
      <c r="C21" s="380">
        <v>0</v>
      </c>
      <c r="D21" s="380">
        <v>0</v>
      </c>
    </row>
    <row r="22" spans="2:10" ht="15" customHeight="1">
      <c r="B22" s="43" t="s">
        <v>38</v>
      </c>
      <c r="C22" s="381">
        <f>+C17+C19+C21</f>
        <v>14705714612</v>
      </c>
      <c r="D22" s="381">
        <f>+D17+D19+D21</f>
        <v>54654602856</v>
      </c>
    </row>
    <row r="23" spans="2:10" ht="15" customHeight="1">
      <c r="B23" s="36" t="s">
        <v>39</v>
      </c>
      <c r="C23" s="380">
        <v>-625444099</v>
      </c>
      <c r="D23" s="380">
        <v>0</v>
      </c>
    </row>
    <row r="24" spans="2:10" ht="15" customHeight="1">
      <c r="B24" s="43" t="s">
        <v>40</v>
      </c>
      <c r="C24" s="381">
        <f>+C22+C23</f>
        <v>14080270513</v>
      </c>
      <c r="D24" s="381">
        <f>+D22+D23</f>
        <v>54654602856</v>
      </c>
      <c r="E24" s="334"/>
    </row>
    <row r="25" spans="2:10" ht="15" customHeight="1">
      <c r="B25" s="48" t="s">
        <v>45</v>
      </c>
      <c r="C25" s="381"/>
      <c r="D25" s="381"/>
    </row>
    <row r="26" spans="2:10" ht="15" customHeight="1">
      <c r="B26" s="36" t="s">
        <v>41</v>
      </c>
      <c r="C26" s="380">
        <v>-29870663059</v>
      </c>
      <c r="D26" s="380">
        <v>0</v>
      </c>
    </row>
    <row r="27" spans="2:10" ht="15" customHeight="1">
      <c r="B27" s="36" t="s">
        <v>42</v>
      </c>
      <c r="C27" s="380">
        <v>53210363986</v>
      </c>
      <c r="D27" s="380">
        <v>-55241242872</v>
      </c>
    </row>
    <row r="28" spans="2:10" ht="15" customHeight="1">
      <c r="B28" s="36" t="s">
        <v>540</v>
      </c>
      <c r="C28" s="380">
        <v>-196647869</v>
      </c>
      <c r="D28" s="380">
        <v>-46585567</v>
      </c>
    </row>
    <row r="29" spans="2:10" s="3" customFormat="1" ht="15" customHeight="1">
      <c r="B29" s="36" t="s">
        <v>657</v>
      </c>
      <c r="C29" s="380">
        <v>0</v>
      </c>
      <c r="D29" s="380">
        <v>0</v>
      </c>
      <c r="E29" s="335"/>
      <c r="F29" s="335"/>
      <c r="G29" s="335"/>
      <c r="H29" s="335"/>
      <c r="I29" s="335"/>
      <c r="J29" s="335"/>
    </row>
    <row r="30" spans="2:10" s="3" customFormat="1" ht="15" customHeight="1">
      <c r="B30" s="36" t="s">
        <v>764</v>
      </c>
      <c r="C30" s="380">
        <v>0</v>
      </c>
      <c r="D30" s="380">
        <v>0</v>
      </c>
      <c r="E30" s="335"/>
      <c r="F30" s="335"/>
      <c r="G30" s="335"/>
      <c r="H30" s="335"/>
      <c r="I30" s="335"/>
      <c r="J30" s="335"/>
    </row>
    <row r="31" spans="2:10" ht="15" customHeight="1">
      <c r="B31" s="43" t="s">
        <v>43</v>
      </c>
      <c r="C31" s="381">
        <f>+SUM(C26:C30)</f>
        <v>23143053058</v>
      </c>
      <c r="D31" s="381">
        <f>+D26+D27+D28+D30</f>
        <v>-55287828439</v>
      </c>
      <c r="E31" s="334"/>
    </row>
    <row r="32" spans="2:10" ht="15" customHeight="1">
      <c r="B32" s="48" t="s">
        <v>44</v>
      </c>
      <c r="C32" s="381"/>
      <c r="D32" s="381"/>
    </row>
    <row r="33" spans="2:10" ht="15" customHeight="1">
      <c r="B33" s="36" t="s">
        <v>46</v>
      </c>
      <c r="C33" s="380">
        <v>-32217186169</v>
      </c>
      <c r="D33" s="380">
        <v>31092335246</v>
      </c>
    </row>
    <row r="34" spans="2:10" ht="15" customHeight="1">
      <c r="B34" s="36" t="s">
        <v>47</v>
      </c>
      <c r="C34" s="380">
        <v>0</v>
      </c>
      <c r="D34" s="380">
        <v>0</v>
      </c>
      <c r="E34" s="334"/>
    </row>
    <row r="35" spans="2:10" ht="15" customHeight="1">
      <c r="B35" s="36" t="s">
        <v>657</v>
      </c>
      <c r="C35" s="380">
        <v>-5476403273</v>
      </c>
      <c r="D35" s="380">
        <v>-5476403274</v>
      </c>
    </row>
    <row r="36" spans="2:10" ht="15" customHeight="1">
      <c r="B36" s="43" t="s">
        <v>48</v>
      </c>
      <c r="C36" s="381">
        <f>SUM(C33:C35)</f>
        <v>-37693589442</v>
      </c>
      <c r="D36" s="381">
        <f>SUM(D33:D35)</f>
        <v>25615931972</v>
      </c>
      <c r="E36" s="334"/>
    </row>
    <row r="37" spans="2:10" s="3" customFormat="1" ht="15" customHeight="1">
      <c r="B37" s="43" t="s">
        <v>179</v>
      </c>
      <c r="C37" s="381">
        <v>-140571572</v>
      </c>
      <c r="D37" s="381">
        <v>5691828</v>
      </c>
      <c r="E37" s="336"/>
      <c r="F37" s="335"/>
      <c r="G37" s="335"/>
      <c r="H37" s="335"/>
      <c r="I37" s="335"/>
      <c r="J37" s="335"/>
    </row>
    <row r="38" spans="2:10" ht="15" customHeight="1">
      <c r="B38" s="43" t="s">
        <v>607</v>
      </c>
      <c r="C38" s="381">
        <f>+C24+C31+C37+C36</f>
        <v>-610837443</v>
      </c>
      <c r="D38" s="381">
        <f>+D24+D31+D36+D37</f>
        <v>24988398217</v>
      </c>
      <c r="E38" s="337"/>
    </row>
    <row r="39" spans="2:10" ht="15" customHeight="1">
      <c r="B39" s="43" t="s">
        <v>49</v>
      </c>
      <c r="C39" s="381">
        <f>+' Balance General'!E15</f>
        <v>3703911380</v>
      </c>
      <c r="D39" s="381">
        <v>249750540</v>
      </c>
      <c r="E39" s="334"/>
    </row>
    <row r="40" spans="2:10" ht="15" customHeight="1">
      <c r="B40" s="45" t="s">
        <v>50</v>
      </c>
      <c r="C40" s="382">
        <f>+C38+C39</f>
        <v>3093073937</v>
      </c>
      <c r="D40" s="382">
        <f>+D38+D39</f>
        <v>25238148757</v>
      </c>
      <c r="E40" s="334"/>
      <c r="H40" s="334"/>
    </row>
    <row r="41" spans="2:10" ht="15" customHeight="1">
      <c r="B41" s="10" t="s">
        <v>705</v>
      </c>
      <c r="C41" s="383">
        <f>+' Balance General'!D15</f>
        <v>3093073937</v>
      </c>
      <c r="D41" s="383"/>
      <c r="E41" s="334"/>
      <c r="H41" s="334"/>
    </row>
    <row r="42" spans="2:10" ht="24.75" customHeight="1">
      <c r="C42" s="306"/>
      <c r="D42" s="123"/>
    </row>
    <row r="43" spans="2:10">
      <c r="C43" s="123"/>
    </row>
    <row r="44" spans="2:10">
      <c r="C44" s="122"/>
    </row>
    <row r="45" spans="2:10">
      <c r="C45" s="122"/>
    </row>
    <row r="46" spans="2:10">
      <c r="C46" s="122"/>
    </row>
    <row r="47" spans="2:10">
      <c r="C47" s="122"/>
    </row>
    <row r="48" spans="2:10">
      <c r="C48" s="122"/>
    </row>
    <row r="55" spans="2:5">
      <c r="B55" s="533"/>
      <c r="C55" s="533"/>
      <c r="D55" s="533"/>
      <c r="E55" s="533"/>
    </row>
    <row r="56" spans="2:5">
      <c r="B56" s="533"/>
      <c r="C56" s="533"/>
      <c r="D56" s="533"/>
      <c r="E56" s="533"/>
    </row>
    <row r="57" spans="2:5">
      <c r="B57" s="533"/>
      <c r="C57" s="533"/>
      <c r="D57" s="533"/>
      <c r="E57" s="533"/>
    </row>
    <row r="58" spans="2:5">
      <c r="B58" s="533"/>
      <c r="C58" s="533"/>
      <c r="D58" s="533"/>
      <c r="E58" s="533"/>
    </row>
    <row r="59" spans="2:5">
      <c r="B59" s="533"/>
      <c r="C59" s="533"/>
      <c r="D59" s="533"/>
      <c r="E59" s="533"/>
    </row>
  </sheetData>
  <mergeCells count="4">
    <mergeCell ref="B6:G6"/>
    <mergeCell ref="B10:D10"/>
    <mergeCell ref="B55:E59"/>
    <mergeCell ref="B9:D9"/>
  </mergeCells>
  <pageMargins left="0.34" right="0.25" top="0.74803149606299213" bottom="0.74803149606299213" header="0.31496062992125984" footer="0.31496062992125984"/>
  <pageSetup paperSize="9" scale="75"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pageSetUpPr fitToPage="1"/>
  </sheetPr>
  <dimension ref="B6:R42"/>
  <sheetViews>
    <sheetView showGridLines="0" zoomScale="90" zoomScaleNormal="90" workbookViewId="0">
      <selection activeCell="G26" sqref="G26"/>
    </sheetView>
  </sheetViews>
  <sheetFormatPr baseColWidth="10" defaultColWidth="11.33203125" defaultRowHeight="12.6"/>
  <cols>
    <col min="1" max="1" width="2.6640625" style="10" customWidth="1"/>
    <col min="2" max="2" width="36.33203125" style="10" customWidth="1"/>
    <col min="3" max="3" width="12.6640625" style="10" customWidth="1"/>
    <col min="4" max="4" width="15.5546875" style="10" customWidth="1"/>
    <col min="5" max="5" width="12.6640625" style="10" customWidth="1"/>
    <col min="6" max="6" width="20.109375" style="10" customWidth="1"/>
    <col min="7" max="7" width="17" style="10" bestFit="1" customWidth="1"/>
    <col min="8" max="8" width="18.5546875" style="10" customWidth="1"/>
    <col min="9" max="9" width="17.44140625" style="10" customWidth="1"/>
    <col min="10" max="10" width="15.6640625" style="10" customWidth="1"/>
    <col min="11" max="11" width="16.44140625" style="10" bestFit="1" customWidth="1"/>
    <col min="12" max="12" width="16.33203125" style="10" customWidth="1"/>
    <col min="13" max="14" width="18.88671875" style="10" customWidth="1"/>
    <col min="15" max="15" width="2.6640625" style="10" customWidth="1"/>
    <col min="16" max="16" width="16" style="10" bestFit="1" customWidth="1"/>
    <col min="17" max="16384" width="11.33203125" style="10"/>
  </cols>
  <sheetData>
    <row r="6" spans="2:16" ht="13.2">
      <c r="B6" s="510" t="s">
        <v>264</v>
      </c>
      <c r="C6" s="510"/>
      <c r="D6" s="510"/>
      <c r="E6" s="510"/>
      <c r="F6" s="510"/>
      <c r="G6" s="510"/>
      <c r="H6" s="510"/>
      <c r="I6" s="510"/>
    </row>
    <row r="7" spans="2:16" ht="12.6" customHeight="1">
      <c r="B7" s="6" t="s">
        <v>533</v>
      </c>
      <c r="C7" s="7"/>
      <c r="D7" s="7"/>
      <c r="E7" s="7"/>
      <c r="F7" s="7"/>
      <c r="G7" s="7"/>
      <c r="H7" s="7"/>
      <c r="I7" s="7"/>
    </row>
    <row r="8" spans="2:16" ht="12.6" customHeight="1">
      <c r="B8" s="6" t="s">
        <v>534</v>
      </c>
      <c r="C8" s="7"/>
      <c r="D8" s="7"/>
      <c r="E8" s="7"/>
      <c r="F8" s="7"/>
      <c r="G8" s="7"/>
      <c r="H8" s="7"/>
      <c r="I8" s="7"/>
    </row>
    <row r="9" spans="2:16" ht="15.6">
      <c r="B9" s="538"/>
      <c r="C9" s="538"/>
      <c r="D9" s="538"/>
      <c r="E9" s="538"/>
      <c r="F9" s="538"/>
      <c r="G9" s="538"/>
      <c r="H9" s="538"/>
      <c r="I9" s="538"/>
      <c r="J9" s="538"/>
      <c r="K9" s="538"/>
      <c r="L9" s="538"/>
      <c r="M9" s="538"/>
      <c r="N9" s="538"/>
    </row>
    <row r="10" spans="2:16" ht="18.75" customHeight="1">
      <c r="B10" s="535" t="s">
        <v>591</v>
      </c>
      <c r="C10" s="535"/>
      <c r="D10" s="535"/>
      <c r="E10" s="535"/>
      <c r="F10" s="535"/>
      <c r="G10" s="535"/>
      <c r="H10" s="535"/>
      <c r="I10" s="535"/>
      <c r="J10" s="535"/>
      <c r="K10" s="535"/>
      <c r="L10" s="535"/>
      <c r="M10" s="535"/>
      <c r="N10" s="535"/>
    </row>
    <row r="11" spans="2:16" ht="21.75" customHeight="1">
      <c r="B11" s="535" t="s">
        <v>830</v>
      </c>
      <c r="C11" s="535"/>
      <c r="D11" s="535"/>
      <c r="E11" s="535"/>
      <c r="F11" s="535"/>
      <c r="G11" s="535"/>
      <c r="H11" s="535"/>
      <c r="I11" s="535"/>
      <c r="J11" s="535"/>
      <c r="K11" s="535"/>
      <c r="L11" s="535"/>
      <c r="M11" s="535"/>
      <c r="N11" s="535"/>
    </row>
    <row r="12" spans="2:16" ht="21.75" customHeight="1">
      <c r="B12" s="540" t="s">
        <v>298</v>
      </c>
      <c r="C12" s="540"/>
      <c r="D12" s="540"/>
      <c r="E12" s="540"/>
      <c r="F12" s="540"/>
      <c r="G12" s="540"/>
      <c r="H12" s="540"/>
      <c r="I12" s="540"/>
      <c r="J12" s="540"/>
      <c r="K12" s="540"/>
      <c r="L12" s="540"/>
      <c r="M12" s="540"/>
      <c r="N12" s="540"/>
    </row>
    <row r="13" spans="2:16" ht="18" customHeight="1">
      <c r="B13" s="541" t="s">
        <v>51</v>
      </c>
      <c r="C13" s="543" t="s">
        <v>52</v>
      </c>
      <c r="D13" s="544"/>
      <c r="E13" s="544"/>
      <c r="F13" s="545"/>
      <c r="G13" s="543" t="s">
        <v>55</v>
      </c>
      <c r="H13" s="544"/>
      <c r="I13" s="544"/>
      <c r="J13" s="545"/>
      <c r="K13" s="546" t="s">
        <v>169</v>
      </c>
      <c r="L13" s="546"/>
      <c r="M13" s="546" t="s">
        <v>6</v>
      </c>
      <c r="N13" s="546"/>
      <c r="O13" s="325" t="s">
        <v>795</v>
      </c>
    </row>
    <row r="14" spans="2:16">
      <c r="B14" s="542"/>
      <c r="C14" s="290" t="s">
        <v>177</v>
      </c>
      <c r="D14" s="290" t="s">
        <v>53</v>
      </c>
      <c r="E14" s="290" t="s">
        <v>220</v>
      </c>
      <c r="F14" s="290" t="s">
        <v>54</v>
      </c>
      <c r="G14" s="290" t="s">
        <v>56</v>
      </c>
      <c r="H14" s="290" t="s">
        <v>57</v>
      </c>
      <c r="I14" s="290" t="s">
        <v>221</v>
      </c>
      <c r="J14" s="290" t="s">
        <v>222</v>
      </c>
      <c r="K14" s="290" t="s">
        <v>170</v>
      </c>
      <c r="L14" s="290" t="s">
        <v>58</v>
      </c>
      <c r="M14" s="276">
        <v>45838</v>
      </c>
      <c r="N14" s="276">
        <v>45473</v>
      </c>
    </row>
    <row r="15" spans="2:16" ht="15" customHeight="1">
      <c r="B15" s="386" t="s">
        <v>608</v>
      </c>
      <c r="C15" s="381">
        <v>0</v>
      </c>
      <c r="D15" s="381">
        <v>0</v>
      </c>
      <c r="E15" s="381">
        <v>100000</v>
      </c>
      <c r="F15" s="381">
        <v>34000000000</v>
      </c>
      <c r="G15" s="381">
        <v>3743860792</v>
      </c>
      <c r="H15" s="381">
        <v>22226365676</v>
      </c>
      <c r="I15" s="381">
        <v>771393790</v>
      </c>
      <c r="J15" s="381">
        <v>24823570</v>
      </c>
      <c r="K15" s="381">
        <v>0</v>
      </c>
      <c r="L15" s="381">
        <v>12865149094</v>
      </c>
      <c r="M15" s="380"/>
      <c r="N15" s="435"/>
      <c r="P15" s="37"/>
    </row>
    <row r="16" spans="2:16" ht="15" customHeight="1">
      <c r="B16" s="51" t="s">
        <v>258</v>
      </c>
      <c r="C16" s="380">
        <v>0</v>
      </c>
      <c r="D16" s="380">
        <v>0</v>
      </c>
      <c r="E16" s="380">
        <v>0</v>
      </c>
      <c r="F16" s="380">
        <v>0</v>
      </c>
      <c r="G16" s="380">
        <v>0</v>
      </c>
      <c r="H16" s="380">
        <v>0</v>
      </c>
      <c r="I16" s="380">
        <v>442000000</v>
      </c>
      <c r="J16" s="380">
        <v>0</v>
      </c>
      <c r="K16" s="380">
        <v>0</v>
      </c>
      <c r="L16" s="380">
        <f>-K16</f>
        <v>0</v>
      </c>
      <c r="M16" s="380"/>
      <c r="N16" s="380"/>
    </row>
    <row r="17" spans="2:18" ht="15" customHeight="1">
      <c r="B17" s="51" t="s">
        <v>152</v>
      </c>
      <c r="C17" s="380">
        <v>0</v>
      </c>
      <c r="D17" s="380">
        <v>0</v>
      </c>
      <c r="E17" s="380">
        <v>0</v>
      </c>
      <c r="F17" s="380">
        <v>0</v>
      </c>
      <c r="G17" s="380">
        <v>643257455</v>
      </c>
      <c r="H17" s="380">
        <v>0</v>
      </c>
      <c r="I17" s="380">
        <v>0</v>
      </c>
      <c r="J17" s="380">
        <v>0</v>
      </c>
      <c r="K17" s="380">
        <v>0</v>
      </c>
      <c r="L17" s="380">
        <f>-G17</f>
        <v>-643257455</v>
      </c>
      <c r="M17" s="380"/>
      <c r="N17" s="380"/>
      <c r="P17" s="38"/>
    </row>
    <row r="18" spans="2:18" ht="15" customHeight="1">
      <c r="B18" s="51" t="s">
        <v>590</v>
      </c>
      <c r="C18" s="380">
        <v>0</v>
      </c>
      <c r="D18" s="380">
        <v>0</v>
      </c>
      <c r="E18" s="380">
        <v>0</v>
      </c>
      <c r="F18" s="380">
        <v>0</v>
      </c>
      <c r="G18" s="380">
        <v>0</v>
      </c>
      <c r="H18" s="380">
        <v>0</v>
      </c>
      <c r="I18" s="380">
        <v>0</v>
      </c>
      <c r="J18" s="380">
        <v>0</v>
      </c>
      <c r="K18" s="380">
        <v>0</v>
      </c>
      <c r="L18" s="380">
        <v>0</v>
      </c>
      <c r="M18" s="380"/>
      <c r="N18" s="380"/>
    </row>
    <row r="19" spans="2:18" ht="15" customHeight="1">
      <c r="B19" s="51" t="s">
        <v>153</v>
      </c>
      <c r="C19" s="380">
        <v>0</v>
      </c>
      <c r="D19" s="380">
        <v>0</v>
      </c>
      <c r="E19" s="380">
        <v>0</v>
      </c>
      <c r="F19" s="380">
        <v>0</v>
      </c>
      <c r="G19" s="380">
        <v>0</v>
      </c>
      <c r="H19" s="380">
        <v>6745488366</v>
      </c>
      <c r="I19" s="380">
        <v>0</v>
      </c>
      <c r="J19" s="380">
        <v>0</v>
      </c>
      <c r="K19" s="380">
        <v>0</v>
      </c>
      <c r="L19" s="380">
        <f>-H19</f>
        <v>-6745488366</v>
      </c>
      <c r="M19" s="380"/>
      <c r="N19" s="380"/>
    </row>
    <row r="20" spans="2:18" ht="15" customHeight="1">
      <c r="B20" s="51" t="s">
        <v>260</v>
      </c>
      <c r="C20" s="380">
        <v>0</v>
      </c>
      <c r="D20" s="380">
        <v>0</v>
      </c>
      <c r="E20" s="380">
        <v>0</v>
      </c>
      <c r="F20" s="380">
        <v>0</v>
      </c>
      <c r="G20" s="380">
        <v>0</v>
      </c>
      <c r="H20" s="380">
        <v>0</v>
      </c>
      <c r="I20" s="380">
        <v>0</v>
      </c>
      <c r="J20" s="380">
        <v>0</v>
      </c>
      <c r="K20" s="380">
        <v>0</v>
      </c>
      <c r="L20" s="380">
        <v>-5476403273</v>
      </c>
      <c r="M20" s="380"/>
      <c r="N20" s="380"/>
    </row>
    <row r="21" spans="2:18" ht="15" customHeight="1">
      <c r="B21" s="51" t="s">
        <v>314</v>
      </c>
      <c r="C21" s="380">
        <v>0</v>
      </c>
      <c r="D21" s="380">
        <v>0</v>
      </c>
      <c r="E21" s="380">
        <v>0</v>
      </c>
      <c r="F21" s="380">
        <v>0</v>
      </c>
      <c r="G21" s="380">
        <v>0</v>
      </c>
      <c r="H21" s="380">
        <v>0</v>
      </c>
      <c r="I21" s="380">
        <v>0</v>
      </c>
      <c r="J21" s="380">
        <v>0</v>
      </c>
      <c r="K21" s="380">
        <v>0</v>
      </c>
      <c r="L21" s="380">
        <v>0</v>
      </c>
      <c r="M21" s="380"/>
      <c r="N21" s="380"/>
    </row>
    <row r="22" spans="2:18" ht="15" customHeight="1">
      <c r="B22" s="51" t="s">
        <v>240</v>
      </c>
      <c r="C22" s="380">
        <v>0</v>
      </c>
      <c r="D22" s="380">
        <v>0</v>
      </c>
      <c r="E22" s="380">
        <v>0</v>
      </c>
      <c r="F22" s="380">
        <v>0</v>
      </c>
      <c r="G22" s="380">
        <v>0</v>
      </c>
      <c r="H22" s="380">
        <v>0</v>
      </c>
      <c r="I22" s="380">
        <v>0</v>
      </c>
      <c r="J22" s="380">
        <v>0</v>
      </c>
      <c r="K22" s="380">
        <v>0</v>
      </c>
      <c r="L22" s="380">
        <v>0</v>
      </c>
      <c r="M22" s="380"/>
      <c r="N22" s="380"/>
      <c r="R22" s="136"/>
    </row>
    <row r="23" spans="2:18" ht="15" customHeight="1">
      <c r="B23" s="52" t="s">
        <v>259</v>
      </c>
      <c r="C23" s="380">
        <v>0</v>
      </c>
      <c r="D23" s="380">
        <v>0</v>
      </c>
      <c r="E23" s="380">
        <v>0</v>
      </c>
      <c r="F23" s="380">
        <v>0</v>
      </c>
      <c r="G23" s="380">
        <v>0</v>
      </c>
      <c r="H23" s="380">
        <v>0</v>
      </c>
      <c r="I23" s="488">
        <v>0</v>
      </c>
      <c r="J23" s="380">
        <v>0</v>
      </c>
      <c r="K23" s="380">
        <v>0</v>
      </c>
      <c r="L23" s="380">
        <v>6824174584</v>
      </c>
      <c r="M23" s="380"/>
      <c r="N23" s="380"/>
    </row>
    <row r="24" spans="2:18" ht="15" customHeight="1">
      <c r="B24" s="50" t="s">
        <v>175</v>
      </c>
      <c r="C24" s="385">
        <f>SUM(C15:C23)</f>
        <v>0</v>
      </c>
      <c r="D24" s="385">
        <f t="shared" ref="D24:F24" si="0">SUM(D15:D23)</f>
        <v>0</v>
      </c>
      <c r="E24" s="385">
        <f t="shared" si="0"/>
        <v>100000</v>
      </c>
      <c r="F24" s="385">
        <f t="shared" si="0"/>
        <v>34000000000</v>
      </c>
      <c r="G24" s="385">
        <f>SUM(G15:G23)</f>
        <v>4387118247</v>
      </c>
      <c r="H24" s="385">
        <f>SUM(H15:H23)</f>
        <v>28971854042</v>
      </c>
      <c r="I24" s="385">
        <f>SUM(I15:I23)</f>
        <v>1213393790</v>
      </c>
      <c r="J24" s="385">
        <f>SUM(J15:J23)</f>
        <v>24823570</v>
      </c>
      <c r="K24" s="385">
        <f t="shared" ref="K24" si="1">SUM(K15:K23)</f>
        <v>0</v>
      </c>
      <c r="L24" s="385">
        <f>SUM(L15:L23)</f>
        <v>6824174584</v>
      </c>
      <c r="M24" s="441">
        <f>SUM(E24:L24)</f>
        <v>75421464233</v>
      </c>
      <c r="N24" s="385">
        <v>0</v>
      </c>
      <c r="P24" s="264"/>
    </row>
    <row r="25" spans="2:18" ht="15" customHeight="1">
      <c r="B25" s="50" t="s">
        <v>176</v>
      </c>
      <c r="C25" s="385">
        <v>0</v>
      </c>
      <c r="D25" s="385">
        <v>0</v>
      </c>
      <c r="E25" s="385">
        <v>100000</v>
      </c>
      <c r="F25" s="385">
        <v>34000000000</v>
      </c>
      <c r="G25" s="385">
        <v>3743860792</v>
      </c>
      <c r="H25" s="385">
        <v>22226365676</v>
      </c>
      <c r="I25" s="385">
        <v>771393790</v>
      </c>
      <c r="J25" s="385">
        <v>24823570</v>
      </c>
      <c r="K25" s="385">
        <v>0</v>
      </c>
      <c r="L25" s="385">
        <v>9522585310</v>
      </c>
      <c r="M25" s="441">
        <v>0</v>
      </c>
      <c r="N25" s="441">
        <f>SUM(E25:M25)</f>
        <v>70289129138</v>
      </c>
      <c r="P25" s="38"/>
    </row>
    <row r="26" spans="2:18">
      <c r="K26" s="38"/>
      <c r="L26" s="38"/>
      <c r="M26" s="38"/>
      <c r="N26" s="306"/>
    </row>
    <row r="27" spans="2:18">
      <c r="B27" s="10" t="s">
        <v>705</v>
      </c>
      <c r="G27" s="38"/>
      <c r="K27" s="38"/>
      <c r="L27" s="38"/>
      <c r="M27" s="38"/>
    </row>
    <row r="28" spans="2:18">
      <c r="J28" s="38"/>
      <c r="K28" s="38"/>
      <c r="L28" s="38"/>
      <c r="M28" s="123"/>
    </row>
    <row r="29" spans="2:18" s="53" customFormat="1">
      <c r="G29" s="54">
        <v>1043266173</v>
      </c>
      <c r="H29" s="54">
        <v>12200185955</v>
      </c>
      <c r="K29" s="55"/>
      <c r="L29" s="10"/>
      <c r="M29" s="137"/>
      <c r="N29" s="56"/>
    </row>
    <row r="30" spans="2:18">
      <c r="J30" s="38"/>
      <c r="M30" s="123"/>
      <c r="N30" s="38"/>
    </row>
    <row r="31" spans="2:18">
      <c r="L31" s="38"/>
      <c r="M31" s="123"/>
    </row>
    <row r="37" spans="8:13">
      <c r="H37" s="38"/>
      <c r="I37" s="38"/>
    </row>
    <row r="38" spans="8:13">
      <c r="J38" s="539"/>
      <c r="K38" s="539"/>
      <c r="L38" s="539"/>
      <c r="M38" s="539"/>
    </row>
    <row r="39" spans="8:13">
      <c r="J39" s="539"/>
      <c r="K39" s="539"/>
      <c r="L39" s="539"/>
      <c r="M39" s="539"/>
    </row>
    <row r="40" spans="8:13">
      <c r="J40" s="539"/>
      <c r="K40" s="539"/>
      <c r="L40" s="539"/>
      <c r="M40" s="539"/>
    </row>
    <row r="41" spans="8:13">
      <c r="J41" s="539"/>
      <c r="K41" s="539"/>
      <c r="L41" s="539"/>
      <c r="M41" s="539"/>
    </row>
    <row r="42" spans="8:13">
      <c r="J42" s="539"/>
      <c r="K42" s="539"/>
      <c r="L42" s="539"/>
      <c r="M42" s="539"/>
    </row>
  </sheetData>
  <mergeCells count="11">
    <mergeCell ref="B6:I6"/>
    <mergeCell ref="B9:N9"/>
    <mergeCell ref="J38:M42"/>
    <mergeCell ref="B10:N10"/>
    <mergeCell ref="B11:N11"/>
    <mergeCell ref="B12:N12"/>
    <mergeCell ref="B13:B14"/>
    <mergeCell ref="C13:F13"/>
    <mergeCell ref="G13:J13"/>
    <mergeCell ref="K13:L13"/>
    <mergeCell ref="M13:N13"/>
  </mergeCells>
  <pageMargins left="0.70866141732283472" right="0.70866141732283472" top="0.74803149606299213" bottom="0.74803149606299213" header="0.31496062992125984" footer="0.31496062992125984"/>
  <pageSetup paperSize="9" scale="50" orientation="landscape"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6276D-22DA-41A1-AFBF-CA149D288877}">
  <sheetPr>
    <tabColor theme="1"/>
  </sheetPr>
  <dimension ref="A6:O792"/>
  <sheetViews>
    <sheetView showGridLines="0" topLeftCell="A31" zoomScale="85" zoomScaleNormal="85" workbookViewId="0">
      <selection activeCell="F436" sqref="F436"/>
    </sheetView>
  </sheetViews>
  <sheetFormatPr baseColWidth="10" defaultColWidth="11.33203125" defaultRowHeight="13.2"/>
  <cols>
    <col min="1" max="1" width="24.5546875" style="144" customWidth="1"/>
    <col min="2" max="2" width="7" style="65" customWidth="1"/>
    <col min="3" max="3" width="70" style="65" customWidth="1"/>
    <col min="4" max="4" width="22.109375" style="65" customWidth="1"/>
    <col min="5" max="5" width="19.33203125" style="65" customWidth="1"/>
    <col min="6" max="6" width="22.88671875" style="148" customWidth="1"/>
    <col min="7" max="7" width="22.5546875" style="148" customWidth="1"/>
    <col min="8" max="8" width="28.6640625" style="144" customWidth="1"/>
    <col min="9" max="9" width="20.6640625" style="144" customWidth="1"/>
    <col min="10" max="10" width="20.6640625" style="65" customWidth="1"/>
    <col min="11" max="11" width="18.44140625" style="65" bestFit="1" customWidth="1"/>
    <col min="12" max="12" width="20.109375" style="65" bestFit="1" customWidth="1"/>
    <col min="13" max="13" width="13.88671875" style="65" customWidth="1"/>
    <col min="14" max="14" width="15.33203125" style="65" bestFit="1" customWidth="1"/>
    <col min="15" max="15" width="11.88671875" style="65" bestFit="1" customWidth="1"/>
    <col min="16" max="16384" width="11.33203125" style="65"/>
  </cols>
  <sheetData>
    <row r="6" spans="1:9">
      <c r="B6" s="593" t="s">
        <v>264</v>
      </c>
      <c r="C6" s="593"/>
      <c r="D6" s="593"/>
      <c r="E6" s="593"/>
      <c r="F6" s="593"/>
      <c r="G6" s="593"/>
      <c r="H6" s="593"/>
      <c r="I6" s="593"/>
    </row>
    <row r="7" spans="1:9" ht="12.6" customHeight="1">
      <c r="B7" s="67" t="s">
        <v>533</v>
      </c>
      <c r="C7" s="68"/>
      <c r="D7" s="68"/>
      <c r="E7" s="68"/>
      <c r="F7" s="139"/>
      <c r="G7" s="139"/>
      <c r="H7" s="139"/>
      <c r="I7" s="139"/>
    </row>
    <row r="8" spans="1:9" ht="12.6" customHeight="1">
      <c r="B8" s="67" t="s">
        <v>534</v>
      </c>
      <c r="C8" s="68"/>
      <c r="D8" s="68"/>
      <c r="E8" s="68"/>
      <c r="F8" s="139"/>
      <c r="G8" s="139"/>
      <c r="H8" s="139"/>
      <c r="I8" s="139"/>
    </row>
    <row r="9" spans="1:9">
      <c r="B9" s="594"/>
      <c r="C9" s="594"/>
      <c r="D9" s="594"/>
      <c r="E9" s="594"/>
      <c r="F9" s="594"/>
      <c r="G9" s="594"/>
      <c r="H9" s="594"/>
      <c r="I9" s="594"/>
    </row>
    <row r="10" spans="1:9" s="69" customFormat="1" ht="13.5" customHeight="1">
      <c r="A10" s="141"/>
      <c r="B10" s="595" t="s">
        <v>532</v>
      </c>
      <c r="C10" s="595"/>
      <c r="D10" s="595"/>
      <c r="E10" s="595"/>
      <c r="F10" s="595"/>
      <c r="G10" s="595"/>
      <c r="H10" s="595"/>
      <c r="I10" s="595"/>
    </row>
    <row r="11" spans="1:9" s="69" customFormat="1" ht="24" customHeight="1">
      <c r="A11" s="141"/>
      <c r="B11" s="66" t="s">
        <v>416</v>
      </c>
      <c r="C11" s="66" t="s">
        <v>535</v>
      </c>
      <c r="D11" s="66"/>
      <c r="E11" s="66"/>
      <c r="F11" s="140"/>
      <c r="G11" s="141"/>
      <c r="H11" s="141"/>
      <c r="I11" s="141"/>
    </row>
    <row r="12" spans="1:9" s="69" customFormat="1" ht="21" customHeight="1">
      <c r="A12" s="141"/>
      <c r="B12" s="596" t="s">
        <v>862</v>
      </c>
      <c r="C12" s="596"/>
      <c r="D12" s="596"/>
      <c r="E12" s="596"/>
      <c r="F12" s="596"/>
      <c r="G12" s="141"/>
      <c r="H12" s="141"/>
      <c r="I12" s="141"/>
    </row>
    <row r="13" spans="1:9" s="69" customFormat="1" ht="18.75" customHeight="1">
      <c r="A13" s="141"/>
      <c r="B13" s="66" t="s">
        <v>417</v>
      </c>
      <c r="C13" s="66" t="s">
        <v>418</v>
      </c>
      <c r="D13" s="66"/>
      <c r="E13" s="66"/>
      <c r="F13" s="140"/>
      <c r="G13" s="141"/>
      <c r="H13" s="141"/>
      <c r="I13" s="141"/>
    </row>
    <row r="14" spans="1:9" s="69" customFormat="1" ht="17.25" customHeight="1">
      <c r="A14" s="141"/>
      <c r="B14" s="70" t="s">
        <v>420</v>
      </c>
      <c r="C14" s="597" t="s">
        <v>419</v>
      </c>
      <c r="D14" s="597"/>
      <c r="E14" s="597"/>
      <c r="F14" s="597"/>
      <c r="G14" s="597"/>
      <c r="H14" s="597"/>
      <c r="I14" s="597"/>
    </row>
    <row r="15" spans="1:9" ht="111.75" customHeight="1">
      <c r="B15" s="598" t="s">
        <v>737</v>
      </c>
      <c r="C15" s="598"/>
      <c r="D15" s="598"/>
      <c r="E15" s="598"/>
      <c r="F15" s="598"/>
      <c r="G15" s="598"/>
      <c r="H15" s="598"/>
      <c r="I15" s="598"/>
    </row>
    <row r="16" spans="1:9" ht="15" customHeight="1">
      <c r="B16" s="90"/>
      <c r="C16" s="90"/>
      <c r="D16" s="90"/>
      <c r="E16" s="90"/>
      <c r="F16" s="142"/>
      <c r="G16" s="142"/>
      <c r="H16" s="142"/>
      <c r="I16" s="142"/>
    </row>
    <row r="17" spans="1:9">
      <c r="B17" s="71" t="s">
        <v>421</v>
      </c>
      <c r="C17" s="71" t="s">
        <v>422</v>
      </c>
      <c r="D17" s="71"/>
      <c r="E17" s="71"/>
      <c r="F17" s="143"/>
      <c r="G17" s="144"/>
    </row>
    <row r="18" spans="1:9" ht="14.4" customHeight="1">
      <c r="B18" s="599" t="s">
        <v>592</v>
      </c>
      <c r="C18" s="599"/>
      <c r="D18" s="599"/>
      <c r="E18" s="599"/>
      <c r="F18" s="599"/>
      <c r="G18" s="599"/>
      <c r="H18" s="599"/>
      <c r="I18" s="599"/>
    </row>
    <row r="19" spans="1:9" ht="17.25" customHeight="1">
      <c r="B19" s="599" t="s">
        <v>645</v>
      </c>
      <c r="C19" s="599"/>
      <c r="D19" s="599"/>
      <c r="E19" s="599"/>
      <c r="F19" s="599"/>
      <c r="G19" s="599"/>
      <c r="H19" s="599"/>
      <c r="I19" s="599"/>
    </row>
    <row r="20" spans="1:9" ht="15" customHeight="1">
      <c r="B20" s="66" t="s">
        <v>424</v>
      </c>
      <c r="C20" s="593" t="s">
        <v>425</v>
      </c>
      <c r="D20" s="593"/>
      <c r="E20" s="593"/>
      <c r="F20" s="593"/>
      <c r="G20" s="593"/>
      <c r="H20" s="593"/>
      <c r="I20" s="593"/>
    </row>
    <row r="21" spans="1:9" s="72" customFormat="1" ht="18.75" customHeight="1">
      <c r="A21" s="146"/>
      <c r="B21" s="70" t="s">
        <v>423</v>
      </c>
      <c r="C21" s="600" t="s">
        <v>609</v>
      </c>
      <c r="D21" s="600"/>
      <c r="E21" s="600"/>
      <c r="F21" s="600"/>
      <c r="G21" s="600"/>
      <c r="H21" s="600"/>
      <c r="I21" s="600"/>
    </row>
    <row r="22" spans="1:9" ht="26.25" customHeight="1">
      <c r="B22" s="596" t="s">
        <v>692</v>
      </c>
      <c r="C22" s="596"/>
      <c r="D22" s="596"/>
      <c r="E22" s="596"/>
      <c r="F22" s="596"/>
      <c r="G22" s="596"/>
      <c r="H22" s="596"/>
      <c r="I22" s="596"/>
    </row>
    <row r="23" spans="1:9" s="72" customFormat="1" ht="18.75" customHeight="1">
      <c r="A23" s="146"/>
      <c r="B23" s="70" t="s">
        <v>426</v>
      </c>
      <c r="C23" s="70" t="s">
        <v>427</v>
      </c>
      <c r="D23" s="70"/>
      <c r="E23" s="70"/>
      <c r="F23" s="145"/>
      <c r="G23" s="146"/>
      <c r="H23" s="146"/>
      <c r="I23" s="146"/>
    </row>
    <row r="24" spans="1:9" ht="44.25" customHeight="1">
      <c r="B24" s="599" t="s">
        <v>552</v>
      </c>
      <c r="C24" s="599"/>
      <c r="D24" s="599"/>
      <c r="E24" s="599"/>
      <c r="F24" s="599"/>
      <c r="G24" s="599"/>
      <c r="H24" s="599"/>
      <c r="I24" s="599"/>
    </row>
    <row r="25" spans="1:9" ht="102.6" customHeight="1">
      <c r="B25" s="601" t="s">
        <v>851</v>
      </c>
      <c r="C25" s="601"/>
      <c r="D25" s="601"/>
      <c r="E25" s="601"/>
      <c r="F25" s="601"/>
      <c r="G25" s="601"/>
      <c r="H25" s="601"/>
      <c r="I25" s="601"/>
    </row>
    <row r="26" spans="1:9" ht="9.75" customHeight="1">
      <c r="B26" s="90"/>
      <c r="C26" s="90"/>
      <c r="D26" s="90"/>
      <c r="E26" s="90"/>
      <c r="F26" s="90"/>
      <c r="G26" s="90"/>
      <c r="H26" s="90"/>
      <c r="I26" s="90"/>
    </row>
    <row r="27" spans="1:9" s="72" customFormat="1" ht="18.75" customHeight="1">
      <c r="A27" s="146"/>
      <c r="B27" s="70" t="s">
        <v>428</v>
      </c>
      <c r="C27" s="70" t="s">
        <v>429</v>
      </c>
      <c r="D27" s="70"/>
      <c r="E27" s="70"/>
      <c r="F27" s="145"/>
      <c r="G27" s="146"/>
      <c r="H27" s="146"/>
      <c r="I27" s="146"/>
    </row>
    <row r="28" spans="1:9" ht="13.2" customHeight="1">
      <c r="B28" s="596" t="s">
        <v>734</v>
      </c>
      <c r="C28" s="596"/>
      <c r="D28" s="596"/>
      <c r="E28" s="596"/>
      <c r="F28" s="596"/>
      <c r="G28" s="596"/>
      <c r="H28" s="596"/>
      <c r="I28" s="596"/>
    </row>
    <row r="29" spans="1:9" s="72" customFormat="1" ht="18.75" customHeight="1">
      <c r="A29" s="146"/>
      <c r="B29" s="70" t="s">
        <v>430</v>
      </c>
      <c r="C29" s="600" t="s">
        <v>431</v>
      </c>
      <c r="D29" s="600"/>
      <c r="E29" s="600"/>
      <c r="F29" s="600"/>
      <c r="G29" s="600"/>
      <c r="H29" s="600"/>
      <c r="I29" s="600"/>
    </row>
    <row r="30" spans="1:9" ht="14.25" customHeight="1">
      <c r="B30" s="599" t="s">
        <v>747</v>
      </c>
      <c r="C30" s="599"/>
      <c r="D30" s="599"/>
      <c r="E30" s="599"/>
      <c r="F30" s="599"/>
      <c r="G30" s="599"/>
      <c r="H30" s="599"/>
      <c r="I30" s="599"/>
    </row>
    <row r="31" spans="1:9" s="72" customFormat="1" ht="18.75" customHeight="1">
      <c r="A31" s="146"/>
      <c r="B31" s="70" t="s">
        <v>432</v>
      </c>
      <c r="C31" s="600" t="s">
        <v>542</v>
      </c>
      <c r="D31" s="600"/>
      <c r="E31" s="600"/>
      <c r="F31" s="600"/>
      <c r="G31" s="600"/>
      <c r="H31" s="600"/>
      <c r="I31" s="600"/>
    </row>
    <row r="32" spans="1:9" ht="30.6" customHeight="1">
      <c r="B32" s="598" t="s">
        <v>691</v>
      </c>
      <c r="C32" s="598"/>
      <c r="D32" s="598"/>
      <c r="E32" s="598"/>
      <c r="F32" s="598"/>
      <c r="G32" s="598"/>
      <c r="H32" s="598"/>
      <c r="I32" s="598"/>
    </row>
    <row r="33" spans="1:9" s="72" customFormat="1" ht="18.75" customHeight="1">
      <c r="A33" s="146"/>
      <c r="B33" s="70" t="s">
        <v>433</v>
      </c>
      <c r="C33" s="600" t="s">
        <v>434</v>
      </c>
      <c r="D33" s="600"/>
      <c r="E33" s="600"/>
      <c r="F33" s="600"/>
      <c r="G33" s="600"/>
      <c r="H33" s="600"/>
      <c r="I33" s="600"/>
    </row>
    <row r="34" spans="1:9" ht="19.2" customHeight="1">
      <c r="B34" s="599" t="s">
        <v>665</v>
      </c>
      <c r="C34" s="599"/>
      <c r="D34" s="599"/>
      <c r="E34" s="599"/>
      <c r="F34" s="599"/>
      <c r="G34" s="599"/>
      <c r="H34" s="599"/>
    </row>
    <row r="35" spans="1:9" s="72" customFormat="1" ht="19.5" customHeight="1">
      <c r="A35" s="146"/>
      <c r="B35" s="70" t="s">
        <v>435</v>
      </c>
      <c r="C35" s="600" t="s">
        <v>436</v>
      </c>
      <c r="D35" s="600"/>
      <c r="E35" s="600"/>
      <c r="F35" s="600"/>
      <c r="G35" s="600"/>
      <c r="H35" s="600"/>
      <c r="I35" s="600"/>
    </row>
    <row r="36" spans="1:9" ht="24" customHeight="1">
      <c r="B36" s="596" t="s">
        <v>693</v>
      </c>
      <c r="C36" s="596"/>
      <c r="D36" s="596"/>
      <c r="E36" s="596"/>
      <c r="F36" s="596"/>
      <c r="G36" s="596"/>
      <c r="H36" s="596"/>
      <c r="I36" s="596"/>
    </row>
    <row r="37" spans="1:9" s="72" customFormat="1" ht="19.5" customHeight="1">
      <c r="A37" s="146"/>
      <c r="B37" s="70" t="s">
        <v>437</v>
      </c>
      <c r="C37" s="70" t="s">
        <v>438</v>
      </c>
      <c r="D37" s="70"/>
      <c r="E37" s="70"/>
      <c r="F37" s="145"/>
      <c r="G37" s="147"/>
      <c r="H37" s="146"/>
      <c r="I37" s="146"/>
    </row>
    <row r="38" spans="1:9" ht="15.6" customHeight="1">
      <c r="B38" s="602" t="s">
        <v>241</v>
      </c>
      <c r="C38" s="602"/>
      <c r="D38" s="602"/>
      <c r="E38" s="602"/>
      <c r="F38" s="602"/>
    </row>
    <row r="39" spans="1:9" ht="10.95" customHeight="1">
      <c r="B39" s="67"/>
      <c r="C39" s="67"/>
      <c r="D39" s="67"/>
      <c r="E39" s="67"/>
      <c r="F39" s="149"/>
    </row>
    <row r="40" spans="1:9" ht="15" customHeight="1">
      <c r="B40" s="66" t="s">
        <v>439</v>
      </c>
      <c r="C40" s="66" t="s">
        <v>440</v>
      </c>
      <c r="D40" s="66"/>
      <c r="E40" s="66"/>
      <c r="F40" s="140"/>
    </row>
    <row r="41" spans="1:9" ht="19.5" customHeight="1">
      <c r="B41" s="599" t="s">
        <v>595</v>
      </c>
      <c r="C41" s="599"/>
      <c r="D41" s="599"/>
      <c r="E41" s="599"/>
      <c r="F41" s="599"/>
      <c r="G41" s="599"/>
      <c r="H41" s="599"/>
      <c r="I41" s="599"/>
    </row>
    <row r="43" spans="1:9">
      <c r="B43" s="66" t="s">
        <v>442</v>
      </c>
      <c r="C43" s="66" t="s">
        <v>441</v>
      </c>
      <c r="D43" s="66"/>
      <c r="E43" s="66"/>
      <c r="F43" s="140"/>
    </row>
    <row r="45" spans="1:9">
      <c r="B45" s="72" t="s">
        <v>455</v>
      </c>
      <c r="C45" s="72" t="s">
        <v>443</v>
      </c>
      <c r="D45" s="72"/>
    </row>
    <row r="47" spans="1:9" ht="18" customHeight="1">
      <c r="B47" s="592" t="s">
        <v>79</v>
      </c>
      <c r="C47" s="592"/>
      <c r="D47" s="592"/>
      <c r="E47" s="277">
        <v>45838</v>
      </c>
      <c r="F47" s="277">
        <v>45473</v>
      </c>
      <c r="G47" s="277">
        <v>45657</v>
      </c>
    </row>
    <row r="48" spans="1:9" ht="18" customHeight="1">
      <c r="B48" s="603" t="s">
        <v>90</v>
      </c>
      <c r="C48" s="603"/>
      <c r="D48" s="603"/>
      <c r="E48" s="74">
        <v>7784.15</v>
      </c>
      <c r="F48" s="74">
        <v>7533.98</v>
      </c>
      <c r="G48" s="74">
        <v>7831.26</v>
      </c>
      <c r="H48" s="176"/>
    </row>
    <row r="49" spans="2:11" ht="18" customHeight="1">
      <c r="B49" s="603" t="s">
        <v>91</v>
      </c>
      <c r="C49" s="603"/>
      <c r="D49" s="603"/>
      <c r="E49" s="74">
        <v>7784.15</v>
      </c>
      <c r="F49" s="74">
        <v>7543.01</v>
      </c>
      <c r="G49" s="74">
        <v>7831.26</v>
      </c>
      <c r="H49" s="176"/>
    </row>
    <row r="51" spans="2:11">
      <c r="B51" s="72" t="s">
        <v>456</v>
      </c>
      <c r="C51" s="72" t="s">
        <v>444</v>
      </c>
      <c r="D51" s="72"/>
    </row>
    <row r="53" spans="2:11" ht="15" customHeight="1">
      <c r="B53" s="66" t="s">
        <v>493</v>
      </c>
      <c r="C53" s="72" t="s">
        <v>445</v>
      </c>
      <c r="D53" s="72"/>
      <c r="E53" s="75"/>
    </row>
    <row r="54" spans="2:11" ht="9.75" customHeight="1">
      <c r="B54" s="66"/>
      <c r="C54" s="72"/>
      <c r="D54" s="72"/>
      <c r="E54" s="75"/>
    </row>
    <row r="55" spans="2:11" ht="44.4" customHeight="1">
      <c r="B55" s="564" t="s">
        <v>92</v>
      </c>
      <c r="C55" s="565"/>
      <c r="D55" s="275" t="s">
        <v>496</v>
      </c>
      <c r="E55" s="275" t="s">
        <v>93</v>
      </c>
      <c r="F55" s="278" t="s">
        <v>799</v>
      </c>
      <c r="G55" s="278" t="s">
        <v>800</v>
      </c>
      <c r="H55" s="278" t="s">
        <v>793</v>
      </c>
      <c r="I55" s="275" t="s">
        <v>794</v>
      </c>
      <c r="J55" s="144"/>
    </row>
    <row r="56" spans="2:11" ht="15" customHeight="1">
      <c r="B56" s="606" t="s">
        <v>0</v>
      </c>
      <c r="C56" s="607"/>
      <c r="D56" s="76"/>
      <c r="E56" s="76"/>
      <c r="F56" s="150"/>
      <c r="G56" s="150"/>
      <c r="H56" s="151"/>
      <c r="I56" s="151"/>
    </row>
    <row r="57" spans="2:11" ht="15" customHeight="1">
      <c r="B57" s="606" t="s">
        <v>94</v>
      </c>
      <c r="C57" s="607"/>
      <c r="D57" s="76"/>
      <c r="E57" s="76"/>
      <c r="F57" s="150"/>
      <c r="G57" s="150"/>
      <c r="H57" s="151"/>
      <c r="I57" s="151"/>
    </row>
    <row r="58" spans="2:11" ht="15" customHeight="1">
      <c r="B58" s="608" t="s">
        <v>95</v>
      </c>
      <c r="C58" s="609"/>
      <c r="D58" s="76"/>
      <c r="E58" s="76"/>
      <c r="F58" s="195"/>
      <c r="G58" s="195"/>
      <c r="H58" s="196"/>
      <c r="I58" s="196"/>
    </row>
    <row r="59" spans="2:11" ht="15" customHeight="1">
      <c r="B59" s="610" t="s">
        <v>667</v>
      </c>
      <c r="C59" s="611"/>
      <c r="D59" s="387" t="s">
        <v>96</v>
      </c>
      <c r="E59" s="492">
        <v>0</v>
      </c>
      <c r="F59" s="493">
        <v>7784.15</v>
      </c>
      <c r="G59" s="495">
        <v>0</v>
      </c>
      <c r="H59" s="388">
        <v>7831.26</v>
      </c>
      <c r="I59" s="495">
        <v>5717</v>
      </c>
      <c r="J59" s="134"/>
      <c r="K59" s="135"/>
    </row>
    <row r="60" spans="2:11" ht="15" customHeight="1">
      <c r="B60" s="610" t="s">
        <v>843</v>
      </c>
      <c r="C60" s="611"/>
      <c r="D60" s="387" t="s">
        <v>96</v>
      </c>
      <c r="E60" s="492">
        <v>0</v>
      </c>
      <c r="F60" s="493">
        <v>7784.15</v>
      </c>
      <c r="G60" s="495">
        <v>0</v>
      </c>
      <c r="H60" s="388">
        <v>7831.26</v>
      </c>
      <c r="I60" s="495">
        <v>0</v>
      </c>
      <c r="J60" s="134"/>
      <c r="K60" s="135"/>
    </row>
    <row r="61" spans="2:11" ht="15" customHeight="1">
      <c r="B61" s="610" t="s">
        <v>668</v>
      </c>
      <c r="C61" s="611"/>
      <c r="D61" s="387" t="s">
        <v>96</v>
      </c>
      <c r="E61" s="492">
        <v>0</v>
      </c>
      <c r="F61" s="493">
        <v>7784.15</v>
      </c>
      <c r="G61" s="495">
        <v>0</v>
      </c>
      <c r="H61" s="388">
        <v>7831.26</v>
      </c>
      <c r="I61" s="495">
        <v>753367</v>
      </c>
      <c r="J61" s="134"/>
      <c r="K61" s="135"/>
    </row>
    <row r="62" spans="2:11" ht="15" customHeight="1">
      <c r="B62" s="610" t="s">
        <v>236</v>
      </c>
      <c r="C62" s="611"/>
      <c r="D62" s="387" t="s">
        <v>96</v>
      </c>
      <c r="E62" s="492">
        <v>0</v>
      </c>
      <c r="F62" s="493">
        <v>7784.15</v>
      </c>
      <c r="G62" s="495">
        <v>0</v>
      </c>
      <c r="H62" s="388">
        <v>7831.26</v>
      </c>
      <c r="I62" s="495">
        <v>91156</v>
      </c>
      <c r="J62" s="134"/>
      <c r="K62" s="135"/>
    </row>
    <row r="63" spans="2:11" ht="15" customHeight="1">
      <c r="B63" s="610" t="s">
        <v>844</v>
      </c>
      <c r="C63" s="611"/>
      <c r="D63" s="387" t="s">
        <v>96</v>
      </c>
      <c r="E63" s="492">
        <v>0</v>
      </c>
      <c r="F63" s="493">
        <v>7784.15</v>
      </c>
      <c r="G63" s="495">
        <v>0</v>
      </c>
      <c r="H63" s="388">
        <v>7831.26</v>
      </c>
      <c r="I63" s="495">
        <v>0</v>
      </c>
      <c r="J63" s="134"/>
      <c r="K63" s="78"/>
    </row>
    <row r="64" spans="2:11" ht="15" customHeight="1">
      <c r="B64" s="610" t="s">
        <v>97</v>
      </c>
      <c r="C64" s="611"/>
      <c r="D64" s="387" t="s">
        <v>96</v>
      </c>
      <c r="E64" s="492">
        <v>5312</v>
      </c>
      <c r="F64" s="493">
        <v>7784.15</v>
      </c>
      <c r="G64" s="495">
        <v>41349405</v>
      </c>
      <c r="H64" s="388">
        <v>7831.26</v>
      </c>
      <c r="I64" s="495">
        <v>0</v>
      </c>
      <c r="J64" s="134"/>
      <c r="K64" s="78"/>
    </row>
    <row r="65" spans="2:13" ht="15" customHeight="1">
      <c r="B65" s="610" t="s">
        <v>97</v>
      </c>
      <c r="C65" s="611"/>
      <c r="D65" s="387" t="s">
        <v>96</v>
      </c>
      <c r="E65" s="492">
        <v>0</v>
      </c>
      <c r="F65" s="493">
        <v>7784.15</v>
      </c>
      <c r="G65" s="495">
        <v>0</v>
      </c>
      <c r="H65" s="388">
        <v>7831.26</v>
      </c>
      <c r="I65" s="495">
        <v>42891811</v>
      </c>
      <c r="J65" s="134"/>
      <c r="K65" s="78"/>
    </row>
    <row r="66" spans="2:13" ht="15" customHeight="1">
      <c r="B66" s="610" t="s">
        <v>229</v>
      </c>
      <c r="C66" s="611"/>
      <c r="D66" s="387" t="s">
        <v>96</v>
      </c>
      <c r="E66" s="492">
        <v>2357.75</v>
      </c>
      <c r="F66" s="493">
        <v>7784.15</v>
      </c>
      <c r="G66" s="495">
        <v>18353080</v>
      </c>
      <c r="H66" s="388">
        <v>7831.26</v>
      </c>
      <c r="I66" s="495">
        <v>0</v>
      </c>
      <c r="J66" s="134"/>
      <c r="K66" s="78"/>
    </row>
    <row r="67" spans="2:13" ht="15" customHeight="1">
      <c r="B67" s="610" t="s">
        <v>230</v>
      </c>
      <c r="C67" s="611"/>
      <c r="D67" s="387" t="s">
        <v>96</v>
      </c>
      <c r="E67" s="492">
        <v>3236</v>
      </c>
      <c r="F67" s="493">
        <v>7784.15</v>
      </c>
      <c r="G67" s="495">
        <v>25189509</v>
      </c>
      <c r="H67" s="388">
        <v>7831.26</v>
      </c>
      <c r="I67" s="495">
        <v>25858821</v>
      </c>
      <c r="J67" s="134"/>
      <c r="K67" s="78"/>
    </row>
    <row r="68" spans="2:13" ht="15" customHeight="1">
      <c r="B68" s="610" t="s">
        <v>231</v>
      </c>
      <c r="C68" s="611"/>
      <c r="D68" s="387" t="s">
        <v>96</v>
      </c>
      <c r="E68" s="492">
        <v>0</v>
      </c>
      <c r="F68" s="493">
        <v>7784.15</v>
      </c>
      <c r="G68" s="495">
        <v>0</v>
      </c>
      <c r="H68" s="388">
        <v>7831.26</v>
      </c>
      <c r="I68" s="495">
        <v>0</v>
      </c>
      <c r="J68" s="134"/>
      <c r="K68" s="78"/>
    </row>
    <row r="69" spans="2:13" ht="15" customHeight="1">
      <c r="B69" s="610" t="s">
        <v>726</v>
      </c>
      <c r="C69" s="611"/>
      <c r="D69" s="387" t="s">
        <v>96</v>
      </c>
      <c r="E69" s="492">
        <v>261.66000000000003</v>
      </c>
      <c r="F69" s="493">
        <v>7784.15</v>
      </c>
      <c r="G69" s="495">
        <v>2036801</v>
      </c>
      <c r="H69" s="388">
        <v>7831.26</v>
      </c>
      <c r="I69" s="495">
        <v>2049127</v>
      </c>
      <c r="J69" s="134"/>
      <c r="K69" s="78"/>
    </row>
    <row r="70" spans="2:13" ht="15" customHeight="1">
      <c r="B70" s="610" t="s">
        <v>304</v>
      </c>
      <c r="C70" s="611"/>
      <c r="D70" s="387" t="s">
        <v>96</v>
      </c>
      <c r="E70" s="492">
        <v>840.96</v>
      </c>
      <c r="F70" s="493">
        <v>7784.15</v>
      </c>
      <c r="G70" s="495">
        <v>6546159</v>
      </c>
      <c r="H70" s="388">
        <v>7831.26</v>
      </c>
      <c r="I70" s="495">
        <v>7877621</v>
      </c>
      <c r="J70" s="134"/>
      <c r="K70" s="78"/>
    </row>
    <row r="71" spans="2:13" ht="15" customHeight="1">
      <c r="B71" s="610" t="s">
        <v>674</v>
      </c>
      <c r="C71" s="611"/>
      <c r="D71" s="387" t="s">
        <v>96</v>
      </c>
      <c r="E71" s="492">
        <v>287</v>
      </c>
      <c r="F71" s="493">
        <v>7784.15</v>
      </c>
      <c r="G71" s="495">
        <v>2234051</v>
      </c>
      <c r="H71" s="388">
        <v>7831.26</v>
      </c>
      <c r="I71" s="495">
        <v>2247572</v>
      </c>
      <c r="J71" s="134"/>
      <c r="K71" s="78"/>
    </row>
    <row r="72" spans="2:13" ht="15" customHeight="1">
      <c r="B72" s="610" t="s">
        <v>727</v>
      </c>
      <c r="C72" s="611"/>
      <c r="D72" s="387" t="s">
        <v>96</v>
      </c>
      <c r="E72" s="492">
        <v>0</v>
      </c>
      <c r="F72" s="493">
        <v>7784.15</v>
      </c>
      <c r="G72" s="495">
        <v>0</v>
      </c>
      <c r="H72" s="388">
        <v>7831.26</v>
      </c>
      <c r="I72" s="495">
        <v>940</v>
      </c>
      <c r="J72" s="134"/>
      <c r="K72" s="78"/>
    </row>
    <row r="73" spans="2:13" ht="15" customHeight="1">
      <c r="B73" s="610" t="s">
        <v>675</v>
      </c>
      <c r="C73" s="611"/>
      <c r="D73" s="387" t="s">
        <v>96</v>
      </c>
      <c r="E73" s="492">
        <v>5000</v>
      </c>
      <c r="F73" s="493">
        <v>7784.15</v>
      </c>
      <c r="G73" s="495">
        <v>38920750</v>
      </c>
      <c r="H73" s="388">
        <v>7831.26</v>
      </c>
      <c r="I73" s="495">
        <v>39156300</v>
      </c>
      <c r="J73" s="134"/>
      <c r="K73" s="78"/>
    </row>
    <row r="74" spans="2:13" ht="15" customHeight="1">
      <c r="B74" s="616" t="s">
        <v>98</v>
      </c>
      <c r="C74" s="617"/>
      <c r="D74" s="389"/>
      <c r="E74" s="494"/>
      <c r="F74" s="493"/>
      <c r="G74" s="495"/>
      <c r="H74" s="390"/>
      <c r="I74" s="496"/>
      <c r="J74" s="79"/>
    </row>
    <row r="75" spans="2:13" ht="15" customHeight="1">
      <c r="B75" s="610" t="s">
        <v>99</v>
      </c>
      <c r="C75" s="611"/>
      <c r="D75" s="389" t="s">
        <v>96</v>
      </c>
      <c r="E75" s="492">
        <v>42065.259919194774</v>
      </c>
      <c r="F75" s="493">
        <v>7784.15</v>
      </c>
      <c r="G75" s="495">
        <v>327442293</v>
      </c>
      <c r="H75" s="391">
        <v>7831.26</v>
      </c>
      <c r="I75" s="496">
        <v>361905939</v>
      </c>
      <c r="J75" s="134"/>
      <c r="L75" s="81"/>
      <c r="M75" s="81"/>
    </row>
    <row r="76" spans="2:13" ht="15" hidden="1" customHeight="1">
      <c r="B76" s="392" t="s">
        <v>268</v>
      </c>
      <c r="C76" s="392"/>
      <c r="D76" s="389" t="s">
        <v>96</v>
      </c>
      <c r="E76" s="494">
        <v>0</v>
      </c>
      <c r="F76" s="493">
        <v>7784.15</v>
      </c>
      <c r="G76" s="495">
        <v>0</v>
      </c>
      <c r="H76" s="391">
        <v>6870.81</v>
      </c>
      <c r="I76" s="496">
        <v>0</v>
      </c>
      <c r="J76" s="79"/>
      <c r="L76" s="81"/>
      <c r="M76" s="81"/>
    </row>
    <row r="77" spans="2:13" ht="15" customHeight="1">
      <c r="B77" s="616" t="s">
        <v>100</v>
      </c>
      <c r="C77" s="617"/>
      <c r="D77" s="393"/>
      <c r="E77" s="494"/>
      <c r="F77" s="493"/>
      <c r="G77" s="495">
        <v>0</v>
      </c>
      <c r="H77" s="394"/>
      <c r="I77" s="496">
        <v>0</v>
      </c>
      <c r="J77" s="79"/>
    </row>
    <row r="78" spans="2:13" ht="15" customHeight="1">
      <c r="B78" s="610" t="s">
        <v>610</v>
      </c>
      <c r="C78" s="611"/>
      <c r="D78" s="387" t="s">
        <v>96</v>
      </c>
      <c r="E78" s="492">
        <v>832864.55001509481</v>
      </c>
      <c r="F78" s="493">
        <v>7784.15</v>
      </c>
      <c r="G78" s="495">
        <v>6483142587</v>
      </c>
      <c r="H78" s="388">
        <v>7831.26</v>
      </c>
      <c r="I78" s="496">
        <v>43528349850</v>
      </c>
      <c r="J78" s="79"/>
      <c r="K78" s="82"/>
    </row>
    <row r="79" spans="2:13" ht="15" customHeight="1">
      <c r="B79" s="610" t="s">
        <v>611</v>
      </c>
      <c r="C79" s="611"/>
      <c r="D79" s="387" t="s">
        <v>96</v>
      </c>
      <c r="E79" s="492">
        <v>2718182.9999421905</v>
      </c>
      <c r="F79" s="493">
        <v>7784.15</v>
      </c>
      <c r="G79" s="495">
        <v>21158744199</v>
      </c>
      <c r="H79" s="388">
        <v>7831.26</v>
      </c>
      <c r="I79" s="495">
        <v>37250521217</v>
      </c>
      <c r="J79" s="134"/>
      <c r="K79" s="82"/>
    </row>
    <row r="80" spans="2:13" ht="15" hidden="1" customHeight="1">
      <c r="B80" s="608" t="s">
        <v>646</v>
      </c>
      <c r="C80" s="609"/>
      <c r="D80" s="77"/>
      <c r="E80" s="80"/>
      <c r="F80" s="197"/>
      <c r="G80" s="198"/>
      <c r="H80" s="197"/>
      <c r="I80" s="198"/>
      <c r="K80" s="82"/>
    </row>
    <row r="81" spans="2:11" ht="15" hidden="1" customHeight="1">
      <c r="B81" s="604" t="s">
        <v>647</v>
      </c>
      <c r="C81" s="605"/>
      <c r="D81" s="77" t="s">
        <v>96</v>
      </c>
      <c r="E81" s="80">
        <v>0</v>
      </c>
      <c r="F81" s="197">
        <f>+F79</f>
        <v>7784.15</v>
      </c>
      <c r="G81" s="198">
        <f>+E81*F81</f>
        <v>0</v>
      </c>
      <c r="H81" s="197">
        <f>+H79</f>
        <v>7831.26</v>
      </c>
      <c r="I81" s="198">
        <v>0</v>
      </c>
      <c r="K81" s="82"/>
    </row>
    <row r="82" spans="2:11" ht="15" hidden="1" customHeight="1">
      <c r="B82" s="604" t="s">
        <v>648</v>
      </c>
      <c r="C82" s="605"/>
      <c r="D82" s="77" t="s">
        <v>96</v>
      </c>
      <c r="E82" s="80">
        <v>0</v>
      </c>
      <c r="F82" s="197">
        <f>+F81</f>
        <v>7784.15</v>
      </c>
      <c r="G82" s="198">
        <f>+E82*F82</f>
        <v>0</v>
      </c>
      <c r="H82" s="197">
        <f>+H81</f>
        <v>7831.26</v>
      </c>
      <c r="I82" s="198">
        <v>0</v>
      </c>
      <c r="K82" s="82"/>
    </row>
    <row r="83" spans="2:11" ht="15" customHeight="1">
      <c r="B83" s="606" t="s">
        <v>59</v>
      </c>
      <c r="C83" s="607"/>
      <c r="D83" s="83"/>
      <c r="E83" s="84">
        <f>SUM(E59:E82)</f>
        <v>3610408.1798764803</v>
      </c>
      <c r="F83" s="199"/>
      <c r="G83" s="200">
        <f>SUM(G59:G82)</f>
        <v>28103958834</v>
      </c>
      <c r="H83" s="199"/>
      <c r="I83" s="200">
        <f>SUM(I59:I82)</f>
        <v>81261709438</v>
      </c>
      <c r="K83" s="85"/>
    </row>
    <row r="84" spans="2:11">
      <c r="B84" s="86"/>
      <c r="C84" s="86"/>
      <c r="D84" s="87"/>
      <c r="E84" s="88"/>
      <c r="F84" s="152"/>
      <c r="G84" s="153"/>
      <c r="H84" s="154"/>
      <c r="I84" s="155"/>
      <c r="K84" s="85"/>
    </row>
    <row r="85" spans="2:11">
      <c r="B85" s="66" t="s">
        <v>494</v>
      </c>
      <c r="C85" s="66" t="s">
        <v>191</v>
      </c>
      <c r="D85" s="66"/>
      <c r="E85" s="66"/>
      <c r="F85" s="156"/>
      <c r="G85" s="157"/>
      <c r="H85" s="158"/>
      <c r="I85" s="159"/>
      <c r="K85" s="85"/>
    </row>
    <row r="86" spans="2:11" ht="9.75" customHeight="1">
      <c r="B86" s="66"/>
      <c r="C86" s="66"/>
      <c r="D86" s="66"/>
      <c r="E86" s="66"/>
      <c r="F86" s="156"/>
      <c r="G86" s="157"/>
      <c r="H86" s="158"/>
      <c r="I86" s="159"/>
      <c r="K86" s="85"/>
    </row>
    <row r="87" spans="2:11" ht="42.6" customHeight="1">
      <c r="B87" s="564" t="s">
        <v>92</v>
      </c>
      <c r="C87" s="565"/>
      <c r="D87" s="275" t="s">
        <v>496</v>
      </c>
      <c r="E87" s="275" t="s">
        <v>93</v>
      </c>
      <c r="F87" s="278" t="s">
        <v>799</v>
      </c>
      <c r="G87" s="278" t="s">
        <v>800</v>
      </c>
      <c r="H87" s="278" t="s">
        <v>793</v>
      </c>
      <c r="I87" s="275" t="s">
        <v>794</v>
      </c>
      <c r="J87" s="144"/>
    </row>
    <row r="88" spans="2:11" ht="15" customHeight="1">
      <c r="B88" s="612" t="s">
        <v>101</v>
      </c>
      <c r="C88" s="613"/>
      <c r="D88" s="219"/>
      <c r="E88" s="220"/>
      <c r="F88" s="218"/>
      <c r="G88" s="216"/>
      <c r="H88" s="218"/>
      <c r="I88" s="216"/>
    </row>
    <row r="89" spans="2:11" ht="15" customHeight="1">
      <c r="B89" s="566" t="s">
        <v>102</v>
      </c>
      <c r="C89" s="567"/>
      <c r="D89" s="210" t="s">
        <v>96</v>
      </c>
      <c r="E89" s="221">
        <v>3201.8722660791482</v>
      </c>
      <c r="F89" s="222">
        <v>7784.15</v>
      </c>
      <c r="G89" s="223">
        <v>24923854</v>
      </c>
      <c r="H89" s="222">
        <v>7831.26</v>
      </c>
      <c r="I89" s="224">
        <v>64647365</v>
      </c>
    </row>
    <row r="90" spans="2:11" ht="15" customHeight="1">
      <c r="B90" s="566" t="s">
        <v>637</v>
      </c>
      <c r="C90" s="567"/>
      <c r="D90" s="210" t="s">
        <v>96</v>
      </c>
      <c r="E90" s="221">
        <v>705174.45822601055</v>
      </c>
      <c r="F90" s="222">
        <v>7784.15</v>
      </c>
      <c r="G90" s="223">
        <v>5489183759</v>
      </c>
      <c r="H90" s="222">
        <v>7831.26</v>
      </c>
      <c r="I90" s="224">
        <v>35359846819</v>
      </c>
    </row>
    <row r="91" spans="2:11" ht="15" customHeight="1">
      <c r="B91" s="612" t="s">
        <v>318</v>
      </c>
      <c r="C91" s="613"/>
      <c r="D91" s="219"/>
      <c r="E91" s="220"/>
      <c r="F91" s="218"/>
      <c r="G91" s="223"/>
      <c r="H91" s="218"/>
      <c r="I91" s="216"/>
    </row>
    <row r="92" spans="2:11" ht="15" customHeight="1">
      <c r="B92" s="566" t="s">
        <v>319</v>
      </c>
      <c r="C92" s="567"/>
      <c r="D92" s="210" t="s">
        <v>96</v>
      </c>
      <c r="E92" s="221">
        <v>2817351.7699427684</v>
      </c>
      <c r="F92" s="222">
        <v>7784.15</v>
      </c>
      <c r="G92" s="223">
        <v>21930688780</v>
      </c>
      <c r="H92" s="222">
        <v>7831.26</v>
      </c>
      <c r="I92" s="224">
        <v>42341935183</v>
      </c>
    </row>
    <row r="93" spans="2:11" ht="15" customHeight="1">
      <c r="B93" s="566" t="s">
        <v>792</v>
      </c>
      <c r="C93" s="567"/>
      <c r="D93" s="210" t="s">
        <v>96</v>
      </c>
      <c r="E93" s="296">
        <v>846.46005023027567</v>
      </c>
      <c r="F93" s="445">
        <v>7784.15</v>
      </c>
      <c r="G93" s="489">
        <v>6588972</v>
      </c>
      <c r="H93" s="445">
        <v>7831.26</v>
      </c>
      <c r="I93" s="489">
        <v>0</v>
      </c>
    </row>
    <row r="94" spans="2:11" ht="15" customHeight="1">
      <c r="B94" s="614" t="s">
        <v>223</v>
      </c>
      <c r="C94" s="615"/>
      <c r="D94" s="219" t="s">
        <v>115</v>
      </c>
      <c r="E94" s="225">
        <f>SUM(E89:E93)</f>
        <v>3526574.5604850887</v>
      </c>
      <c r="F94" s="214"/>
      <c r="G94" s="214">
        <f>SUM(G89:G93)</f>
        <v>27451385365</v>
      </c>
      <c r="H94" s="226"/>
      <c r="I94" s="214">
        <f>SUM(I89:I92)</f>
        <v>77766429367</v>
      </c>
      <c r="J94" s="129"/>
      <c r="K94" s="85"/>
    </row>
    <row r="96" spans="2:11">
      <c r="B96" s="89" t="s">
        <v>457</v>
      </c>
      <c r="C96" s="66" t="s">
        <v>446</v>
      </c>
    </row>
    <row r="98" spans="2:9" ht="40.200000000000003" customHeight="1">
      <c r="B98" s="618" t="s">
        <v>79</v>
      </c>
      <c r="C98" s="619"/>
      <c r="D98" s="620"/>
      <c r="E98" s="275" t="s">
        <v>801</v>
      </c>
      <c r="F98" s="275" t="s">
        <v>802</v>
      </c>
      <c r="G98" s="278" t="s">
        <v>775</v>
      </c>
      <c r="H98" s="278" t="s">
        <v>774</v>
      </c>
    </row>
    <row r="99" spans="2:9" ht="15" customHeight="1">
      <c r="B99" s="566" t="s">
        <v>279</v>
      </c>
      <c r="C99" s="621"/>
      <c r="D99" s="567"/>
      <c r="E99" s="228">
        <v>7784.15</v>
      </c>
      <c r="F99" s="443">
        <v>0</v>
      </c>
      <c r="G99" s="443">
        <v>7831.26</v>
      </c>
      <c r="H99" s="443">
        <v>0</v>
      </c>
    </row>
    <row r="100" spans="2:9" ht="15" customHeight="1">
      <c r="B100" s="566" t="s">
        <v>686</v>
      </c>
      <c r="C100" s="621"/>
      <c r="D100" s="567"/>
      <c r="E100" s="228">
        <v>7784.15</v>
      </c>
      <c r="F100" s="443">
        <v>0</v>
      </c>
      <c r="G100" s="443">
        <v>7831.26</v>
      </c>
      <c r="H100" s="443">
        <v>0</v>
      </c>
    </row>
    <row r="101" spans="2:9" ht="15" customHeight="1">
      <c r="B101" s="566" t="s">
        <v>687</v>
      </c>
      <c r="C101" s="621"/>
      <c r="D101" s="567"/>
      <c r="E101" s="228">
        <v>7784.15</v>
      </c>
      <c r="F101" s="443">
        <v>-140574868</v>
      </c>
      <c r="G101" s="443">
        <v>7831.26</v>
      </c>
      <c r="H101" s="443">
        <v>-42088386</v>
      </c>
    </row>
    <row r="102" spans="2:9" ht="15" customHeight="1">
      <c r="B102" s="566" t="s">
        <v>278</v>
      </c>
      <c r="C102" s="621"/>
      <c r="D102" s="567"/>
      <c r="E102" s="228">
        <v>7784.15</v>
      </c>
      <c r="F102" s="443">
        <v>0</v>
      </c>
      <c r="G102" s="443">
        <v>7831.26</v>
      </c>
      <c r="H102" s="443">
        <v>0</v>
      </c>
    </row>
    <row r="104" spans="2:9">
      <c r="B104" s="89" t="s">
        <v>458</v>
      </c>
      <c r="C104" s="89" t="s">
        <v>447</v>
      </c>
    </row>
    <row r="105" spans="2:9" ht="21" customHeight="1">
      <c r="B105" s="75" t="s">
        <v>459</v>
      </c>
      <c r="C105" s="75" t="s">
        <v>448</v>
      </c>
      <c r="D105" s="69"/>
      <c r="E105" s="69"/>
      <c r="F105" s="161"/>
      <c r="G105" s="161"/>
    </row>
    <row r="106" spans="2:9">
      <c r="B106" s="564" t="s">
        <v>92</v>
      </c>
      <c r="C106" s="565"/>
      <c r="D106" s="275" t="s">
        <v>103</v>
      </c>
      <c r="E106" s="275" t="s">
        <v>104</v>
      </c>
      <c r="F106" s="278" t="s">
        <v>803</v>
      </c>
      <c r="G106" s="278" t="s">
        <v>776</v>
      </c>
      <c r="I106" s="140"/>
    </row>
    <row r="107" spans="2:9" ht="15" customHeight="1">
      <c r="B107" s="566" t="s">
        <v>188</v>
      </c>
      <c r="C107" s="567"/>
      <c r="D107" s="229" t="s">
        <v>186</v>
      </c>
      <c r="E107" s="442">
        <v>0</v>
      </c>
      <c r="F107" s="218">
        <v>3000000</v>
      </c>
      <c r="G107" s="218">
        <v>3000000</v>
      </c>
      <c r="H107" s="140"/>
      <c r="I107" s="140"/>
    </row>
    <row r="108" spans="2:9" ht="15" customHeight="1">
      <c r="B108" s="614" t="s">
        <v>280</v>
      </c>
      <c r="C108" s="615"/>
      <c r="D108" s="231" t="s">
        <v>186</v>
      </c>
      <c r="E108" s="460">
        <f>SUM(E107:E107)</f>
        <v>0</v>
      </c>
      <c r="F108" s="232">
        <f>SUM(F107:F107)</f>
        <v>3000000</v>
      </c>
      <c r="G108" s="232">
        <f>SUM(G107:G107)</f>
        <v>3000000</v>
      </c>
      <c r="H108" s="291"/>
      <c r="I108" s="291"/>
    </row>
    <row r="109" spans="2:9">
      <c r="B109" s="90"/>
      <c r="C109" s="90"/>
      <c r="D109" s="91"/>
      <c r="E109" s="92"/>
      <c r="F109" s="156"/>
      <c r="G109" s="156"/>
      <c r="H109" s="140"/>
      <c r="I109" s="140"/>
    </row>
    <row r="110" spans="2:9" ht="14.4" customHeight="1">
      <c r="B110" s="75" t="s">
        <v>460</v>
      </c>
      <c r="C110" s="75" t="s">
        <v>748</v>
      </c>
      <c r="D110" s="69"/>
      <c r="E110" s="69"/>
      <c r="F110" s="161"/>
      <c r="G110" s="161"/>
    </row>
    <row r="111" spans="2:9" ht="10.95" customHeight="1">
      <c r="B111" s="93" t="s">
        <v>269</v>
      </c>
      <c r="C111" s="93"/>
      <c r="D111" s="69"/>
      <c r="E111" s="69"/>
      <c r="F111" s="161"/>
      <c r="G111" s="161"/>
    </row>
    <row r="112" spans="2:9" s="144" customFormat="1" ht="27.6" customHeight="1">
      <c r="B112" s="564" t="s">
        <v>92</v>
      </c>
      <c r="C112" s="565"/>
      <c r="D112" s="275" t="s">
        <v>103</v>
      </c>
      <c r="E112" s="275" t="s">
        <v>104</v>
      </c>
      <c r="F112" s="278" t="s">
        <v>803</v>
      </c>
      <c r="G112" s="278" t="s">
        <v>776</v>
      </c>
    </row>
    <row r="113" spans="1:7" s="144" customFormat="1" ht="15" customHeight="1">
      <c r="A113" s="329"/>
      <c r="B113" s="566" t="s">
        <v>106</v>
      </c>
      <c r="C113" s="567"/>
      <c r="D113" s="229" t="s">
        <v>186</v>
      </c>
      <c r="E113" s="444">
        <v>0</v>
      </c>
      <c r="F113" s="443">
        <v>7602447</v>
      </c>
      <c r="G113" s="443">
        <v>0</v>
      </c>
    </row>
    <row r="114" spans="1:7" s="144" customFormat="1" ht="15" customHeight="1">
      <c r="A114" s="329"/>
      <c r="B114" s="566" t="s">
        <v>185</v>
      </c>
      <c r="C114" s="567"/>
      <c r="D114" s="229" t="s">
        <v>186</v>
      </c>
      <c r="E114" s="444">
        <v>0</v>
      </c>
      <c r="F114" s="443">
        <v>2862739540</v>
      </c>
      <c r="G114" s="443">
        <v>3518482124</v>
      </c>
    </row>
    <row r="115" spans="1:7" s="144" customFormat="1" ht="15" customHeight="1">
      <c r="A115" s="329"/>
      <c r="B115" s="566" t="s">
        <v>299</v>
      </c>
      <c r="C115" s="567"/>
      <c r="D115" s="229" t="s">
        <v>186</v>
      </c>
      <c r="E115" s="444">
        <v>0</v>
      </c>
      <c r="F115" s="443">
        <v>6440002</v>
      </c>
      <c r="G115" s="443">
        <v>42891811</v>
      </c>
    </row>
    <row r="116" spans="1:7" s="144" customFormat="1" ht="15" customHeight="1">
      <c r="A116" s="329"/>
      <c r="B116" s="566" t="s">
        <v>845</v>
      </c>
      <c r="C116" s="567"/>
      <c r="D116" s="229" t="s">
        <v>186</v>
      </c>
      <c r="E116" s="444">
        <v>0</v>
      </c>
      <c r="F116" s="443">
        <v>2623415</v>
      </c>
      <c r="G116" s="443">
        <v>2796171</v>
      </c>
    </row>
    <row r="117" spans="1:7" s="144" customFormat="1" ht="15" customHeight="1">
      <c r="A117" s="329"/>
      <c r="B117" s="566" t="s">
        <v>108</v>
      </c>
      <c r="C117" s="567"/>
      <c r="D117" s="229" t="s">
        <v>186</v>
      </c>
      <c r="E117" s="444">
        <v>0</v>
      </c>
      <c r="F117" s="443">
        <v>18865390</v>
      </c>
      <c r="G117" s="443">
        <v>18865390</v>
      </c>
    </row>
    <row r="118" spans="1:7" s="144" customFormat="1" ht="15" customHeight="1">
      <c r="A118" s="329"/>
      <c r="B118" s="566" t="s">
        <v>233</v>
      </c>
      <c r="C118" s="567"/>
      <c r="D118" s="229" t="s">
        <v>186</v>
      </c>
      <c r="E118" s="444">
        <v>0</v>
      </c>
      <c r="F118" s="443">
        <v>4000000</v>
      </c>
      <c r="G118" s="443">
        <v>4000000</v>
      </c>
    </row>
    <row r="119" spans="1:7" s="144" customFormat="1" ht="15" customHeight="1">
      <c r="A119" s="329"/>
      <c r="B119" s="566" t="s">
        <v>846</v>
      </c>
      <c r="C119" s="567"/>
      <c r="D119" s="229" t="s">
        <v>186</v>
      </c>
      <c r="E119" s="444">
        <v>0</v>
      </c>
      <c r="F119" s="443">
        <v>6494595</v>
      </c>
      <c r="G119" s="443">
        <v>6659271</v>
      </c>
    </row>
    <row r="120" spans="1:7" s="144" customFormat="1" ht="15" customHeight="1">
      <c r="A120" s="329"/>
      <c r="B120" s="566" t="s">
        <v>232</v>
      </c>
      <c r="C120" s="567"/>
      <c r="D120" s="229" t="s">
        <v>186</v>
      </c>
      <c r="E120" s="444">
        <v>0</v>
      </c>
      <c r="F120" s="443">
        <v>7165000</v>
      </c>
      <c r="G120" s="443">
        <v>6815000</v>
      </c>
    </row>
    <row r="121" spans="1:7" s="144" customFormat="1" ht="15" customHeight="1">
      <c r="A121" s="329"/>
      <c r="B121" s="566" t="s">
        <v>234</v>
      </c>
      <c r="C121" s="567"/>
      <c r="D121" s="229" t="s">
        <v>186</v>
      </c>
      <c r="E121" s="444">
        <v>0</v>
      </c>
      <c r="F121" s="443">
        <v>32928771</v>
      </c>
      <c r="G121" s="443">
        <v>12084034</v>
      </c>
    </row>
    <row r="122" spans="1:7" s="144" customFormat="1" ht="15" customHeight="1">
      <c r="A122" s="329"/>
      <c r="B122" s="566" t="s">
        <v>244</v>
      </c>
      <c r="C122" s="567"/>
      <c r="D122" s="229" t="s">
        <v>186</v>
      </c>
      <c r="E122" s="444">
        <v>0</v>
      </c>
      <c r="F122" s="443">
        <v>190101</v>
      </c>
      <c r="G122" s="443">
        <v>190101</v>
      </c>
    </row>
    <row r="123" spans="1:7" s="144" customFormat="1" ht="15" customHeight="1">
      <c r="A123" s="329"/>
      <c r="B123" s="566" t="s">
        <v>238</v>
      </c>
      <c r="C123" s="567"/>
      <c r="D123" s="229" t="s">
        <v>186</v>
      </c>
      <c r="E123" s="296">
        <v>0</v>
      </c>
      <c r="F123" s="443">
        <v>1831470</v>
      </c>
      <c r="G123" s="443">
        <v>1829146</v>
      </c>
    </row>
    <row r="124" spans="1:7" s="144" customFormat="1" ht="15" customHeight="1">
      <c r="A124" s="329"/>
      <c r="B124" s="566" t="s">
        <v>270</v>
      </c>
      <c r="C124" s="567"/>
      <c r="D124" s="229" t="s">
        <v>186</v>
      </c>
      <c r="E124" s="444">
        <v>0</v>
      </c>
      <c r="F124" s="443">
        <v>2000010</v>
      </c>
      <c r="G124" s="443">
        <v>2000010</v>
      </c>
    </row>
    <row r="125" spans="1:7" s="144" customFormat="1" ht="15" customHeight="1">
      <c r="A125" s="329"/>
      <c r="B125" s="566" t="s">
        <v>300</v>
      </c>
      <c r="C125" s="567"/>
      <c r="D125" s="229" t="s">
        <v>186</v>
      </c>
      <c r="E125" s="444">
        <v>0</v>
      </c>
      <c r="F125" s="443">
        <v>0</v>
      </c>
      <c r="G125" s="443">
        <v>1245015</v>
      </c>
    </row>
    <row r="126" spans="1:7" s="144" customFormat="1" ht="15" customHeight="1">
      <c r="A126" s="329"/>
      <c r="B126" s="566" t="s">
        <v>320</v>
      </c>
      <c r="C126" s="567"/>
      <c r="D126" s="229" t="s">
        <v>186</v>
      </c>
      <c r="E126" s="444">
        <v>0</v>
      </c>
      <c r="F126" s="443">
        <v>96864</v>
      </c>
      <c r="G126" s="443">
        <v>118864</v>
      </c>
    </row>
    <row r="127" spans="1:7" s="144" customFormat="1" ht="15" customHeight="1">
      <c r="A127" s="329"/>
      <c r="B127" s="566" t="s">
        <v>669</v>
      </c>
      <c r="C127" s="567"/>
      <c r="D127" s="229" t="s">
        <v>186</v>
      </c>
      <c r="E127" s="445">
        <v>0</v>
      </c>
      <c r="F127" s="443">
        <v>167553</v>
      </c>
      <c r="G127" s="443">
        <v>166820</v>
      </c>
    </row>
    <row r="128" spans="1:7" s="144" customFormat="1" ht="15" customHeight="1">
      <c r="A128" s="329"/>
      <c r="B128" s="566" t="s">
        <v>743</v>
      </c>
      <c r="C128" s="567"/>
      <c r="D128" s="229" t="s">
        <v>186</v>
      </c>
      <c r="E128" s="445">
        <v>0</v>
      </c>
      <c r="F128" s="443">
        <v>2104986</v>
      </c>
      <c r="G128" s="443">
        <v>0</v>
      </c>
    </row>
    <row r="129" spans="1:8" s="144" customFormat="1" ht="15" customHeight="1">
      <c r="A129" s="329"/>
      <c r="B129" s="566" t="s">
        <v>798</v>
      </c>
      <c r="C129" s="567"/>
      <c r="D129" s="229" t="s">
        <v>186</v>
      </c>
      <c r="E129" s="445">
        <v>0</v>
      </c>
      <c r="F129" s="443">
        <v>41858</v>
      </c>
      <c r="G129" s="443">
        <v>0</v>
      </c>
    </row>
    <row r="130" spans="1:8" s="144" customFormat="1" ht="15" customHeight="1">
      <c r="A130" s="329"/>
      <c r="B130" s="566" t="s">
        <v>303</v>
      </c>
      <c r="C130" s="567"/>
      <c r="D130" s="229" t="s">
        <v>96</v>
      </c>
      <c r="E130" s="445">
        <v>840.96002774869453</v>
      </c>
      <c r="F130" s="443">
        <v>6546159</v>
      </c>
      <c r="G130" s="443">
        <v>7877621</v>
      </c>
      <c r="H130" s="162"/>
    </row>
    <row r="131" spans="1:8" s="144" customFormat="1" ht="15" customHeight="1">
      <c r="A131" s="329"/>
      <c r="B131" s="566" t="s">
        <v>247</v>
      </c>
      <c r="C131" s="567"/>
      <c r="D131" s="229" t="s">
        <v>96</v>
      </c>
      <c r="E131" s="445">
        <v>1951.5500086714671</v>
      </c>
      <c r="F131" s="443">
        <v>15191158</v>
      </c>
      <c r="G131" s="443"/>
      <c r="H131" s="162"/>
    </row>
    <row r="132" spans="1:8" s="144" customFormat="1" ht="15" customHeight="1">
      <c r="A132" s="329"/>
      <c r="B132" s="566" t="s">
        <v>109</v>
      </c>
      <c r="C132" s="567"/>
      <c r="D132" s="229" t="s">
        <v>96</v>
      </c>
      <c r="E132" s="445">
        <v>0</v>
      </c>
      <c r="F132" s="443">
        <v>0</v>
      </c>
      <c r="G132" s="443">
        <v>5717</v>
      </c>
      <c r="H132" s="162"/>
    </row>
    <row r="133" spans="1:8" s="144" customFormat="1" ht="15" customHeight="1">
      <c r="A133" s="329"/>
      <c r="B133" s="566" t="s">
        <v>184</v>
      </c>
      <c r="C133" s="567"/>
      <c r="D133" s="229" t="s">
        <v>96</v>
      </c>
      <c r="E133" s="445">
        <v>19.549982978231409</v>
      </c>
      <c r="F133" s="443">
        <v>152180</v>
      </c>
      <c r="G133" s="443">
        <v>753367</v>
      </c>
      <c r="H133" s="162"/>
    </row>
    <row r="134" spans="1:8" s="144" customFormat="1" ht="15" customHeight="1">
      <c r="A134" s="329"/>
      <c r="B134" s="566" t="s">
        <v>744</v>
      </c>
      <c r="C134" s="567"/>
      <c r="D134" s="229" t="s">
        <v>96</v>
      </c>
      <c r="E134" s="445">
        <v>0</v>
      </c>
      <c r="F134" s="443">
        <v>0</v>
      </c>
      <c r="G134" s="443">
        <v>91156</v>
      </c>
      <c r="H134" s="162"/>
    </row>
    <row r="135" spans="1:8" s="144" customFormat="1" ht="15" hidden="1" customHeight="1">
      <c r="A135" s="329"/>
      <c r="B135" s="566" t="s">
        <v>696</v>
      </c>
      <c r="C135" s="567"/>
      <c r="D135" s="229" t="s">
        <v>96</v>
      </c>
      <c r="E135" s="445">
        <v>0</v>
      </c>
      <c r="F135" s="443">
        <v>0</v>
      </c>
      <c r="G135" s="443"/>
      <c r="H135" s="162"/>
    </row>
    <row r="136" spans="1:8" ht="15" customHeight="1">
      <c r="A136" s="329"/>
      <c r="B136" s="566" t="s">
        <v>299</v>
      </c>
      <c r="C136" s="567"/>
      <c r="D136" s="229" t="s">
        <v>96</v>
      </c>
      <c r="E136" s="445">
        <v>5312.0000256932362</v>
      </c>
      <c r="F136" s="443">
        <v>41349405</v>
      </c>
      <c r="G136" s="443">
        <v>4727002</v>
      </c>
      <c r="H136" s="162"/>
    </row>
    <row r="137" spans="1:8" ht="15" customHeight="1">
      <c r="A137" s="329"/>
      <c r="B137" s="566" t="s">
        <v>673</v>
      </c>
      <c r="C137" s="567"/>
      <c r="D137" s="229" t="s">
        <v>96</v>
      </c>
      <c r="E137" s="445">
        <v>5000</v>
      </c>
      <c r="F137" s="443">
        <v>38920750</v>
      </c>
      <c r="G137" s="443">
        <v>39156300</v>
      </c>
      <c r="H137" s="162"/>
    </row>
    <row r="138" spans="1:8" ht="15" customHeight="1">
      <c r="A138" s="329"/>
      <c r="B138" s="566" t="s">
        <v>235</v>
      </c>
      <c r="C138" s="567"/>
      <c r="D138" s="229" t="s">
        <v>96</v>
      </c>
      <c r="E138" s="445">
        <v>3235.9999486135289</v>
      </c>
      <c r="F138" s="443">
        <v>25189509</v>
      </c>
      <c r="G138" s="443">
        <v>25858821</v>
      </c>
      <c r="H138" s="162"/>
    </row>
    <row r="139" spans="1:8" ht="15" customHeight="1">
      <c r="A139" s="329"/>
      <c r="B139" s="566" t="s">
        <v>244</v>
      </c>
      <c r="C139" s="567"/>
      <c r="D139" s="229" t="s">
        <v>96</v>
      </c>
      <c r="E139" s="445">
        <v>286.99999357669111</v>
      </c>
      <c r="F139" s="443">
        <v>2234051</v>
      </c>
      <c r="G139" s="443">
        <v>2247572</v>
      </c>
      <c r="H139" s="162"/>
    </row>
    <row r="140" spans="1:8" ht="15" hidden="1" customHeight="1">
      <c r="A140" s="329"/>
      <c r="B140" s="566" t="s">
        <v>302</v>
      </c>
      <c r="C140" s="567"/>
      <c r="D140" s="229" t="s">
        <v>96</v>
      </c>
      <c r="E140" s="445">
        <v>0</v>
      </c>
      <c r="F140" s="443">
        <v>0</v>
      </c>
      <c r="G140" s="443"/>
      <c r="H140" s="162"/>
    </row>
    <row r="141" spans="1:8" ht="15" hidden="1" customHeight="1">
      <c r="A141" s="329"/>
      <c r="B141" s="566" t="s">
        <v>301</v>
      </c>
      <c r="C141" s="567"/>
      <c r="D141" s="229" t="s">
        <v>96</v>
      </c>
      <c r="E141" s="445">
        <v>0</v>
      </c>
      <c r="F141" s="443">
        <v>0</v>
      </c>
      <c r="G141" s="443"/>
      <c r="H141" s="162"/>
    </row>
    <row r="142" spans="1:8" ht="15" customHeight="1">
      <c r="A142" s="329"/>
      <c r="B142" s="566" t="s">
        <v>729</v>
      </c>
      <c r="C142" s="567"/>
      <c r="D142" s="229" t="s">
        <v>96</v>
      </c>
      <c r="E142" s="445">
        <v>0</v>
      </c>
      <c r="F142" s="443">
        <v>0</v>
      </c>
      <c r="G142" s="443">
        <v>940</v>
      </c>
      <c r="H142" s="162"/>
    </row>
    <row r="143" spans="1:8" ht="15" customHeight="1">
      <c r="A143" s="329"/>
      <c r="B143" s="566" t="s">
        <v>728</v>
      </c>
      <c r="C143" s="567"/>
      <c r="D143" s="229" t="s">
        <v>96</v>
      </c>
      <c r="E143" s="445">
        <v>261.66003995298138</v>
      </c>
      <c r="F143" s="443">
        <v>2036801</v>
      </c>
      <c r="G143" s="443">
        <v>2049127</v>
      </c>
      <c r="H143" s="162"/>
    </row>
    <row r="144" spans="1:8" ht="15" customHeight="1">
      <c r="A144" s="329"/>
      <c r="B144" s="566" t="s">
        <v>742</v>
      </c>
      <c r="C144" s="567"/>
      <c r="D144" s="229" t="s">
        <v>96</v>
      </c>
      <c r="E144" s="445">
        <v>406.2000346858681</v>
      </c>
      <c r="F144" s="443">
        <v>3161922</v>
      </c>
      <c r="G144" s="443"/>
      <c r="H144" s="162"/>
    </row>
    <row r="145" spans="2:13" ht="15" customHeight="1">
      <c r="B145" s="614" t="s">
        <v>187</v>
      </c>
      <c r="C145" s="615"/>
      <c r="D145" s="209"/>
      <c r="E145" s="226">
        <f>SUM(E113:E144)</f>
        <v>17314.9200619207</v>
      </c>
      <c r="F145" s="446">
        <f>SUM(F113:F144)</f>
        <v>3090073937</v>
      </c>
      <c r="G145" s="446">
        <f>SUM(G113:G144)</f>
        <v>3700911380</v>
      </c>
      <c r="H145" s="140"/>
      <c r="I145" s="132"/>
    </row>
    <row r="146" spans="2:13" ht="3.9" customHeight="1">
      <c r="E146" s="208"/>
      <c r="F146" s="202"/>
      <c r="G146" s="202"/>
      <c r="H146" s="140"/>
      <c r="I146" s="140"/>
    </row>
    <row r="147" spans="2:13" ht="6" customHeight="1">
      <c r="B147" s="234"/>
      <c r="C147" s="234"/>
      <c r="D147" s="235"/>
      <c r="E147" s="319"/>
      <c r="F147" s="237"/>
      <c r="G147" s="237"/>
      <c r="H147" s="140"/>
      <c r="I147" s="140"/>
    </row>
    <row r="148" spans="2:13" ht="15" customHeight="1">
      <c r="B148" s="622" t="s">
        <v>189</v>
      </c>
      <c r="C148" s="623"/>
      <c r="D148" s="209"/>
      <c r="E148" s="225">
        <f>+E145</f>
        <v>17314.9200619207</v>
      </c>
      <c r="F148" s="232">
        <f>+F145</f>
        <v>3090073937</v>
      </c>
      <c r="G148" s="232">
        <f>+G145</f>
        <v>3700911380</v>
      </c>
      <c r="H148" s="291"/>
      <c r="I148" s="291"/>
    </row>
    <row r="149" spans="2:13" ht="3.75" customHeight="1">
      <c r="B149" s="234"/>
      <c r="C149" s="234"/>
      <c r="D149" s="235"/>
      <c r="E149" s="236"/>
      <c r="F149" s="237"/>
      <c r="G149" s="237"/>
      <c r="H149" s="327"/>
      <c r="I149" s="327"/>
    </row>
    <row r="150" spans="2:13" ht="16.5" customHeight="1">
      <c r="B150" s="622" t="s">
        <v>110</v>
      </c>
      <c r="C150" s="623"/>
      <c r="D150" s="209"/>
      <c r="E150" s="225">
        <f>+E148</f>
        <v>17314.9200619207</v>
      </c>
      <c r="F150" s="232">
        <f>+F148+F108</f>
        <v>3093073937</v>
      </c>
      <c r="G150" s="232">
        <f>+G148+G108</f>
        <v>3703911380</v>
      </c>
      <c r="H150" s="291"/>
      <c r="I150" s="291"/>
      <c r="J150" s="79"/>
    </row>
    <row r="151" spans="2:13">
      <c r="H151" s="326"/>
      <c r="I151" s="327"/>
    </row>
    <row r="152" spans="2:13">
      <c r="B152" s="89" t="s">
        <v>461</v>
      </c>
      <c r="C152" s="89" t="s">
        <v>497</v>
      </c>
    </row>
    <row r="153" spans="2:13" ht="11.25" customHeight="1"/>
    <row r="154" spans="2:13" ht="18" customHeight="1">
      <c r="B154" s="624" t="s">
        <v>111</v>
      </c>
      <c r="C154" s="625"/>
      <c r="D154" s="625"/>
      <c r="E154" s="625"/>
      <c r="F154" s="625"/>
      <c r="G154" s="626"/>
      <c r="H154" s="624" t="s">
        <v>804</v>
      </c>
      <c r="I154" s="625"/>
      <c r="J154" s="626"/>
      <c r="K154" s="144"/>
    </row>
    <row r="155" spans="2:13" ht="26.4">
      <c r="B155" s="564" t="s">
        <v>114</v>
      </c>
      <c r="C155" s="565"/>
      <c r="D155" s="275" t="s">
        <v>633</v>
      </c>
      <c r="E155" s="278" t="s">
        <v>634</v>
      </c>
      <c r="F155" s="278" t="s">
        <v>112</v>
      </c>
      <c r="G155" s="275" t="s">
        <v>120</v>
      </c>
      <c r="H155" s="275" t="s">
        <v>52</v>
      </c>
      <c r="I155" s="275" t="s">
        <v>113</v>
      </c>
      <c r="J155" s="275" t="s">
        <v>6</v>
      </c>
    </row>
    <row r="156" spans="2:13" ht="15" customHeight="1">
      <c r="B156" s="580" t="s">
        <v>100</v>
      </c>
      <c r="C156" s="581"/>
      <c r="D156" s="581"/>
      <c r="E156" s="581"/>
      <c r="F156" s="581"/>
      <c r="G156" s="582"/>
      <c r="H156" s="164"/>
      <c r="I156" s="164"/>
      <c r="J156" s="125"/>
    </row>
    <row r="157" spans="2:13" ht="15" customHeight="1">
      <c r="B157" s="580" t="s">
        <v>632</v>
      </c>
      <c r="C157" s="581"/>
      <c r="D157" s="581"/>
      <c r="E157" s="581"/>
      <c r="F157" s="581"/>
      <c r="G157" s="582"/>
      <c r="H157" s="165"/>
      <c r="I157" s="165"/>
      <c r="J157" s="126"/>
    </row>
    <row r="158" spans="2:13" ht="15" customHeight="1">
      <c r="B158" s="549" t="s">
        <v>820</v>
      </c>
      <c r="C158" s="550"/>
      <c r="D158" s="395" t="s">
        <v>682</v>
      </c>
      <c r="E158" s="396">
        <v>1</v>
      </c>
      <c r="F158" s="397">
        <v>343000000</v>
      </c>
      <c r="G158" s="398">
        <v>344076067</v>
      </c>
      <c r="H158" s="320">
        <v>670630000000</v>
      </c>
      <c r="I158" s="320">
        <v>67504653230</v>
      </c>
      <c r="J158" s="320">
        <v>1101648153251</v>
      </c>
      <c r="K158" s="314"/>
      <c r="L158" s="294"/>
      <c r="M158" s="304"/>
    </row>
    <row r="159" spans="2:13" ht="15" customHeight="1">
      <c r="B159" s="549" t="s">
        <v>672</v>
      </c>
      <c r="C159" s="550"/>
      <c r="D159" s="395" t="s">
        <v>682</v>
      </c>
      <c r="E159" s="396">
        <v>1</v>
      </c>
      <c r="F159" s="397">
        <v>500000000</v>
      </c>
      <c r="G159" s="398">
        <v>513527194</v>
      </c>
      <c r="H159" s="320">
        <v>3122496877765</v>
      </c>
      <c r="I159" s="320">
        <v>560165410778</v>
      </c>
      <c r="J159" s="320">
        <v>5422535178291</v>
      </c>
      <c r="K159" s="314"/>
      <c r="L159" s="294"/>
      <c r="M159" s="304"/>
    </row>
    <row r="160" spans="2:13" ht="15" customHeight="1">
      <c r="B160" s="549" t="s">
        <v>672</v>
      </c>
      <c r="C160" s="550"/>
      <c r="D160" s="395" t="s">
        <v>682</v>
      </c>
      <c r="E160" s="396">
        <v>1</v>
      </c>
      <c r="F160" s="397">
        <v>210000000</v>
      </c>
      <c r="G160" s="398">
        <v>211886578</v>
      </c>
      <c r="H160" s="320">
        <v>3122496877765</v>
      </c>
      <c r="I160" s="320">
        <v>560165410778</v>
      </c>
      <c r="J160" s="320">
        <v>5422535178291</v>
      </c>
      <c r="K160" s="314"/>
      <c r="L160" s="294"/>
      <c r="M160" s="304"/>
    </row>
    <row r="161" spans="2:13" ht="15" customHeight="1">
      <c r="B161" s="549" t="s">
        <v>672</v>
      </c>
      <c r="C161" s="550"/>
      <c r="D161" s="395" t="s">
        <v>682</v>
      </c>
      <c r="E161" s="396">
        <v>1</v>
      </c>
      <c r="F161" s="397">
        <v>100000000</v>
      </c>
      <c r="G161" s="398">
        <v>102889843</v>
      </c>
      <c r="H161" s="320">
        <v>3122496877765</v>
      </c>
      <c r="I161" s="320">
        <v>560165410778</v>
      </c>
      <c r="J161" s="320">
        <v>5422535178291</v>
      </c>
      <c r="K161" s="314"/>
      <c r="L161" s="294"/>
      <c r="M161" s="304"/>
    </row>
    <row r="162" spans="2:13" ht="15" customHeight="1">
      <c r="B162" s="549" t="s">
        <v>672</v>
      </c>
      <c r="C162" s="550"/>
      <c r="D162" s="395" t="s">
        <v>682</v>
      </c>
      <c r="E162" s="396">
        <v>1</v>
      </c>
      <c r="F162" s="397">
        <v>68000000</v>
      </c>
      <c r="G162" s="398">
        <v>65381307</v>
      </c>
      <c r="H162" s="320">
        <v>3122496877765</v>
      </c>
      <c r="I162" s="320">
        <v>560165410778</v>
      </c>
      <c r="J162" s="320">
        <v>5422535178291</v>
      </c>
      <c r="K162" s="314"/>
      <c r="L162" s="294"/>
      <c r="M162" s="304"/>
    </row>
    <row r="163" spans="2:13" ht="15" customHeight="1">
      <c r="B163" s="549" t="s">
        <v>672</v>
      </c>
      <c r="C163" s="550"/>
      <c r="D163" s="395" t="s">
        <v>682</v>
      </c>
      <c r="E163" s="396">
        <v>1</v>
      </c>
      <c r="F163" s="397">
        <v>190000000</v>
      </c>
      <c r="G163" s="398">
        <v>192264600</v>
      </c>
      <c r="H163" s="320">
        <v>3122496877765</v>
      </c>
      <c r="I163" s="320">
        <v>560165410778</v>
      </c>
      <c r="J163" s="320">
        <v>5422535178291</v>
      </c>
      <c r="K163" s="314"/>
      <c r="L163" s="294"/>
      <c r="M163" s="304"/>
    </row>
    <row r="164" spans="2:13" ht="15" customHeight="1">
      <c r="B164" s="549" t="s">
        <v>672</v>
      </c>
      <c r="C164" s="550"/>
      <c r="D164" s="395" t="s">
        <v>682</v>
      </c>
      <c r="E164" s="396">
        <v>1</v>
      </c>
      <c r="F164" s="397">
        <v>900000000</v>
      </c>
      <c r="G164" s="398">
        <v>912803759</v>
      </c>
      <c r="H164" s="320">
        <v>3122496877765</v>
      </c>
      <c r="I164" s="320">
        <v>560165410778</v>
      </c>
      <c r="J164" s="320">
        <v>5422535178291</v>
      </c>
      <c r="K164" s="314"/>
      <c r="L164" s="294"/>
      <c r="M164" s="304"/>
    </row>
    <row r="165" spans="2:13" ht="15" customHeight="1">
      <c r="B165" s="549" t="s">
        <v>821</v>
      </c>
      <c r="C165" s="550"/>
      <c r="D165" s="395" t="s">
        <v>682</v>
      </c>
      <c r="E165" s="396">
        <v>2</v>
      </c>
      <c r="F165" s="397">
        <v>2000000000</v>
      </c>
      <c r="G165" s="398">
        <v>4003902654</v>
      </c>
      <c r="H165" s="320">
        <v>570000000000</v>
      </c>
      <c r="I165" s="320">
        <v>179446407901</v>
      </c>
      <c r="J165" s="320">
        <v>1391328719639</v>
      </c>
      <c r="K165" s="314"/>
      <c r="L165" s="294"/>
      <c r="M165" s="304"/>
    </row>
    <row r="166" spans="2:13" ht="15" customHeight="1">
      <c r="B166" s="549" t="s">
        <v>821</v>
      </c>
      <c r="C166" s="550"/>
      <c r="D166" s="395" t="s">
        <v>682</v>
      </c>
      <c r="E166" s="396">
        <v>1</v>
      </c>
      <c r="F166" s="397">
        <v>500000000</v>
      </c>
      <c r="G166" s="398">
        <v>506636597</v>
      </c>
      <c r="H166" s="320">
        <v>570000000000</v>
      </c>
      <c r="I166" s="320">
        <v>179446407901</v>
      </c>
      <c r="J166" s="320">
        <v>1391328719639</v>
      </c>
      <c r="K166" s="314"/>
      <c r="L166" s="294"/>
      <c r="M166" s="304"/>
    </row>
    <row r="167" spans="2:13" ht="15" customHeight="1">
      <c r="B167" s="549" t="s">
        <v>821</v>
      </c>
      <c r="C167" s="550"/>
      <c r="D167" s="395" t="s">
        <v>682</v>
      </c>
      <c r="E167" s="396">
        <v>6</v>
      </c>
      <c r="F167" s="397">
        <v>500000000</v>
      </c>
      <c r="G167" s="398">
        <v>3028587606</v>
      </c>
      <c r="H167" s="320">
        <v>570000000000</v>
      </c>
      <c r="I167" s="320">
        <v>179446407901</v>
      </c>
      <c r="J167" s="320">
        <v>1391328719639</v>
      </c>
      <c r="K167" s="314"/>
      <c r="L167" s="294"/>
      <c r="M167" s="304"/>
    </row>
    <row r="168" spans="2:13" ht="15" customHeight="1">
      <c r="B168" s="627" t="s">
        <v>752</v>
      </c>
      <c r="C168" s="550"/>
      <c r="D168" s="395" t="s">
        <v>682</v>
      </c>
      <c r="E168" s="396">
        <v>3</v>
      </c>
      <c r="F168" s="397">
        <v>200000000</v>
      </c>
      <c r="G168" s="398">
        <v>608277093</v>
      </c>
      <c r="H168" s="320">
        <v>2317139769229</v>
      </c>
      <c r="I168" s="320">
        <v>341505682565</v>
      </c>
      <c r="J168" s="320">
        <v>4040931191717</v>
      </c>
      <c r="K168" s="314"/>
      <c r="L168" s="294"/>
      <c r="M168" s="304"/>
    </row>
    <row r="169" spans="2:13" ht="15" customHeight="1">
      <c r="B169" s="627" t="s">
        <v>823</v>
      </c>
      <c r="C169" s="550"/>
      <c r="D169" s="395" t="s">
        <v>682</v>
      </c>
      <c r="E169" s="396">
        <v>12</v>
      </c>
      <c r="F169" s="397">
        <v>500000000</v>
      </c>
      <c r="G169" s="398">
        <v>6029073444</v>
      </c>
      <c r="H169" s="320">
        <v>509600635926</v>
      </c>
      <c r="I169" s="320">
        <v>34001253968</v>
      </c>
      <c r="J169" s="320">
        <v>612662908026</v>
      </c>
      <c r="K169" s="314"/>
      <c r="L169" s="294"/>
      <c r="M169" s="304"/>
    </row>
    <row r="170" spans="2:13" ht="15" customHeight="1">
      <c r="B170" s="627" t="s">
        <v>824</v>
      </c>
      <c r="C170" s="550"/>
      <c r="D170" s="395" t="s">
        <v>682</v>
      </c>
      <c r="E170" s="396">
        <v>1</v>
      </c>
      <c r="F170" s="397">
        <v>1000000000</v>
      </c>
      <c r="G170" s="398">
        <v>1002768289</v>
      </c>
      <c r="H170" s="320">
        <v>193179900000</v>
      </c>
      <c r="I170" s="320">
        <v>20035478322</v>
      </c>
      <c r="J170" s="320">
        <v>281781311796</v>
      </c>
      <c r="K170" s="314"/>
      <c r="L170" s="294"/>
      <c r="M170" s="304"/>
    </row>
    <row r="171" spans="2:13" ht="15" customHeight="1">
      <c r="B171" s="627" t="s">
        <v>824</v>
      </c>
      <c r="C171" s="550"/>
      <c r="D171" s="395" t="s">
        <v>682</v>
      </c>
      <c r="E171" s="396">
        <v>1</v>
      </c>
      <c r="F171" s="397">
        <v>1000000001</v>
      </c>
      <c r="G171" s="398">
        <v>1002717642</v>
      </c>
      <c r="H171" s="320">
        <v>193179900000</v>
      </c>
      <c r="I171" s="320">
        <v>20035478322</v>
      </c>
      <c r="J171" s="320">
        <v>281781311796</v>
      </c>
      <c r="K171" s="314"/>
      <c r="L171" s="294"/>
      <c r="M171" s="304"/>
    </row>
    <row r="172" spans="2:13" ht="15" customHeight="1">
      <c r="B172" s="627" t="s">
        <v>824</v>
      </c>
      <c r="C172" s="550"/>
      <c r="D172" s="395" t="s">
        <v>682</v>
      </c>
      <c r="E172" s="396">
        <v>3</v>
      </c>
      <c r="F172" s="397">
        <v>250000000</v>
      </c>
      <c r="G172" s="398">
        <v>755617428</v>
      </c>
      <c r="H172" s="320">
        <v>193179900000</v>
      </c>
      <c r="I172" s="320">
        <v>20035478322</v>
      </c>
      <c r="J172" s="320">
        <v>281781311796</v>
      </c>
      <c r="K172" s="314"/>
      <c r="L172" s="294"/>
      <c r="M172" s="304"/>
    </row>
    <row r="173" spans="2:13" ht="15" customHeight="1">
      <c r="B173" s="627" t="s">
        <v>824</v>
      </c>
      <c r="C173" s="550"/>
      <c r="D173" s="395" t="s">
        <v>682</v>
      </c>
      <c r="E173" s="396">
        <v>6</v>
      </c>
      <c r="F173" s="397">
        <v>250000000</v>
      </c>
      <c r="G173" s="398">
        <v>1509638322</v>
      </c>
      <c r="H173" s="320">
        <v>193179900000</v>
      </c>
      <c r="I173" s="320">
        <v>20035478322</v>
      </c>
      <c r="J173" s="320">
        <v>281781311796</v>
      </c>
      <c r="K173" s="314"/>
      <c r="L173" s="294"/>
      <c r="M173" s="304"/>
    </row>
    <row r="174" spans="2:13" ht="15" customHeight="1">
      <c r="B174" s="627" t="s">
        <v>824</v>
      </c>
      <c r="C174" s="550"/>
      <c r="D174" s="395" t="s">
        <v>682</v>
      </c>
      <c r="E174" s="396">
        <v>2</v>
      </c>
      <c r="F174" s="397">
        <v>150000000</v>
      </c>
      <c r="G174" s="398">
        <v>303100996</v>
      </c>
      <c r="H174" s="320">
        <v>193179900000</v>
      </c>
      <c r="I174" s="320">
        <v>20035478322</v>
      </c>
      <c r="J174" s="320">
        <v>281781311796</v>
      </c>
      <c r="K174" s="314"/>
      <c r="L174" s="294"/>
      <c r="M174" s="304"/>
    </row>
    <row r="175" spans="2:13" ht="15" customHeight="1">
      <c r="B175" s="627" t="s">
        <v>824</v>
      </c>
      <c r="C175" s="550"/>
      <c r="D175" s="395" t="s">
        <v>682</v>
      </c>
      <c r="E175" s="396">
        <v>1</v>
      </c>
      <c r="F175" s="397">
        <v>200000000</v>
      </c>
      <c r="G175" s="398">
        <v>199537570</v>
      </c>
      <c r="H175" s="320">
        <v>193179900000</v>
      </c>
      <c r="I175" s="320">
        <v>20035478322</v>
      </c>
      <c r="J175" s="320">
        <v>281781311796</v>
      </c>
      <c r="K175" s="314"/>
      <c r="L175" s="294"/>
      <c r="M175" s="304"/>
    </row>
    <row r="176" spans="2:13" ht="15" customHeight="1">
      <c r="B176" s="627" t="s">
        <v>824</v>
      </c>
      <c r="C176" s="550"/>
      <c r="D176" s="395" t="s">
        <v>682</v>
      </c>
      <c r="E176" s="396">
        <v>10</v>
      </c>
      <c r="F176" s="397">
        <v>250000000</v>
      </c>
      <c r="G176" s="398">
        <v>2508705360</v>
      </c>
      <c r="H176" s="320">
        <v>193179900000</v>
      </c>
      <c r="I176" s="320">
        <v>20035478322</v>
      </c>
      <c r="J176" s="320">
        <v>281781311796</v>
      </c>
      <c r="K176" s="314"/>
      <c r="L176" s="294"/>
      <c r="M176" s="304"/>
    </row>
    <row r="177" spans="2:13" ht="15" customHeight="1">
      <c r="B177" s="627" t="s">
        <v>824</v>
      </c>
      <c r="C177" s="550"/>
      <c r="D177" s="395" t="s">
        <v>682</v>
      </c>
      <c r="E177" s="396">
        <v>5</v>
      </c>
      <c r="F177" s="397">
        <v>150000000</v>
      </c>
      <c r="G177" s="398">
        <v>755118480</v>
      </c>
      <c r="H177" s="320">
        <v>193179900000</v>
      </c>
      <c r="I177" s="320">
        <v>20035478322</v>
      </c>
      <c r="J177" s="320">
        <v>281781311796</v>
      </c>
      <c r="K177" s="314"/>
      <c r="L177" s="294"/>
      <c r="M177" s="304"/>
    </row>
    <row r="178" spans="2:13" ht="15" customHeight="1">
      <c r="B178" s="627" t="s">
        <v>825</v>
      </c>
      <c r="C178" s="550"/>
      <c r="D178" s="395" t="s">
        <v>682</v>
      </c>
      <c r="E178" s="396">
        <v>4</v>
      </c>
      <c r="F178" s="397">
        <v>150000000</v>
      </c>
      <c r="G178" s="398">
        <v>607462120</v>
      </c>
      <c r="H178" s="320">
        <v>157623941043</v>
      </c>
      <c r="I178" s="320">
        <v>61363183225</v>
      </c>
      <c r="J178" s="320">
        <v>282311300111</v>
      </c>
      <c r="K178" s="314"/>
      <c r="L178" s="294"/>
      <c r="M178" s="304"/>
    </row>
    <row r="179" spans="2:13" ht="15" customHeight="1">
      <c r="B179" s="627" t="s">
        <v>825</v>
      </c>
      <c r="C179" s="550"/>
      <c r="D179" s="395" t="s">
        <v>682</v>
      </c>
      <c r="E179" s="396">
        <v>1</v>
      </c>
      <c r="F179" s="397">
        <v>100000000</v>
      </c>
      <c r="G179" s="398">
        <v>100953789</v>
      </c>
      <c r="H179" s="320">
        <v>157623941043</v>
      </c>
      <c r="I179" s="320">
        <v>61363183225</v>
      </c>
      <c r="J179" s="320">
        <v>282311300111</v>
      </c>
      <c r="K179" s="314"/>
      <c r="L179" s="294"/>
      <c r="M179" s="304"/>
    </row>
    <row r="180" spans="2:13" ht="15" customHeight="1">
      <c r="B180" s="627" t="s">
        <v>825</v>
      </c>
      <c r="C180" s="550"/>
      <c r="D180" s="395" t="s">
        <v>682</v>
      </c>
      <c r="E180" s="396">
        <v>1</v>
      </c>
      <c r="F180" s="397">
        <v>150000000</v>
      </c>
      <c r="G180" s="398">
        <v>152149818</v>
      </c>
      <c r="H180" s="320">
        <v>157623941043</v>
      </c>
      <c r="I180" s="320">
        <v>61363183225</v>
      </c>
      <c r="J180" s="320">
        <v>282311300111</v>
      </c>
      <c r="K180" s="314"/>
      <c r="L180" s="294"/>
      <c r="M180" s="304"/>
    </row>
    <row r="181" spans="2:13" ht="15" customHeight="1">
      <c r="B181" s="627" t="s">
        <v>825</v>
      </c>
      <c r="C181" s="550"/>
      <c r="D181" s="395" t="s">
        <v>682</v>
      </c>
      <c r="E181" s="396">
        <v>1</v>
      </c>
      <c r="F181" s="397">
        <v>200000000</v>
      </c>
      <c r="G181" s="398">
        <v>204767570</v>
      </c>
      <c r="H181" s="320">
        <v>157623941043</v>
      </c>
      <c r="I181" s="320">
        <v>61363183225</v>
      </c>
      <c r="J181" s="320">
        <v>282311300111</v>
      </c>
      <c r="K181" s="314"/>
      <c r="L181" s="294"/>
      <c r="M181" s="304"/>
    </row>
    <row r="182" spans="2:13" ht="15" customHeight="1">
      <c r="B182" s="627" t="s">
        <v>825</v>
      </c>
      <c r="C182" s="550"/>
      <c r="D182" s="395" t="s">
        <v>682</v>
      </c>
      <c r="E182" s="396">
        <v>3</v>
      </c>
      <c r="F182" s="397">
        <v>150000000</v>
      </c>
      <c r="G182" s="398">
        <v>452037471</v>
      </c>
      <c r="H182" s="320">
        <v>157623941043</v>
      </c>
      <c r="I182" s="320">
        <v>61363183225</v>
      </c>
      <c r="J182" s="320">
        <v>282311300111</v>
      </c>
      <c r="K182" s="331"/>
      <c r="L182" s="294"/>
      <c r="M182" s="304"/>
    </row>
    <row r="183" spans="2:13" ht="15" customHeight="1">
      <c r="B183" s="627" t="s">
        <v>825</v>
      </c>
      <c r="C183" s="550"/>
      <c r="D183" s="395" t="s">
        <v>682</v>
      </c>
      <c r="E183" s="396">
        <v>10</v>
      </c>
      <c r="F183" s="397">
        <v>200000000</v>
      </c>
      <c r="G183" s="398">
        <v>2048473980</v>
      </c>
      <c r="H183" s="320">
        <v>157623941043</v>
      </c>
      <c r="I183" s="320">
        <v>61363183225</v>
      </c>
      <c r="J183" s="320">
        <v>282311300111</v>
      </c>
      <c r="M183" s="304"/>
    </row>
    <row r="184" spans="2:13" ht="15" customHeight="1">
      <c r="B184" s="627" t="s">
        <v>825</v>
      </c>
      <c r="C184" s="550"/>
      <c r="D184" s="395" t="s">
        <v>682</v>
      </c>
      <c r="E184" s="396">
        <v>2</v>
      </c>
      <c r="F184" s="397">
        <v>100000000</v>
      </c>
      <c r="G184" s="398">
        <v>203031844</v>
      </c>
      <c r="H184" s="320">
        <v>157623941043</v>
      </c>
      <c r="I184" s="320">
        <v>61363183225</v>
      </c>
      <c r="J184" s="320">
        <v>282311300111</v>
      </c>
      <c r="K184" s="314"/>
      <c r="L184" s="294"/>
      <c r="M184" s="304"/>
    </row>
    <row r="185" spans="2:13" ht="15" customHeight="1">
      <c r="B185" s="549" t="s">
        <v>672</v>
      </c>
      <c r="C185" s="550"/>
      <c r="D185" s="395" t="s">
        <v>682</v>
      </c>
      <c r="E185" s="396">
        <v>1</v>
      </c>
      <c r="F185" s="399">
        <v>200000</v>
      </c>
      <c r="G185" s="398">
        <v>1563447851</v>
      </c>
      <c r="H185" s="320">
        <v>3122496877765</v>
      </c>
      <c r="I185" s="320">
        <v>560165410778</v>
      </c>
      <c r="J185" s="320">
        <v>5422535178291</v>
      </c>
      <c r="K185" s="314"/>
      <c r="L185" s="85"/>
      <c r="M185" s="304"/>
    </row>
    <row r="186" spans="2:13" ht="15" customHeight="1">
      <c r="B186" s="549" t="s">
        <v>672</v>
      </c>
      <c r="C186" s="550"/>
      <c r="D186" s="395" t="s">
        <v>682</v>
      </c>
      <c r="E186" s="396">
        <v>1</v>
      </c>
      <c r="F186" s="399">
        <v>50000</v>
      </c>
      <c r="G186" s="398">
        <v>393660034</v>
      </c>
      <c r="H186" s="320">
        <v>3122496877765</v>
      </c>
      <c r="I186" s="320">
        <v>560165410778</v>
      </c>
      <c r="J186" s="320">
        <v>5422535178291</v>
      </c>
      <c r="K186" s="314"/>
      <c r="L186" s="85"/>
      <c r="M186" s="304"/>
    </row>
    <row r="187" spans="2:13" ht="15" customHeight="1">
      <c r="B187" s="549" t="s">
        <v>818</v>
      </c>
      <c r="C187" s="550"/>
      <c r="D187" s="395" t="s">
        <v>682</v>
      </c>
      <c r="E187" s="396">
        <v>3</v>
      </c>
      <c r="F187" s="399">
        <v>25000</v>
      </c>
      <c r="G187" s="398">
        <v>589474218</v>
      </c>
      <c r="H187" s="320">
        <v>2406780558105</v>
      </c>
      <c r="I187" s="320">
        <v>198757087943</v>
      </c>
      <c r="J187" s="320">
        <v>3369782483630</v>
      </c>
      <c r="K187" s="78"/>
      <c r="L187" s="85"/>
      <c r="M187" s="304"/>
    </row>
    <row r="188" spans="2:13" ht="15" customHeight="1">
      <c r="B188" s="549" t="s">
        <v>818</v>
      </c>
      <c r="C188" s="550"/>
      <c r="D188" s="395" t="s">
        <v>682</v>
      </c>
      <c r="E188" s="396">
        <v>2</v>
      </c>
      <c r="F188" s="399">
        <v>100000</v>
      </c>
      <c r="G188" s="398">
        <v>1575200906</v>
      </c>
      <c r="H188" s="320">
        <v>2406780558105</v>
      </c>
      <c r="I188" s="320">
        <v>198757087943</v>
      </c>
      <c r="J188" s="320">
        <v>3369782483630</v>
      </c>
      <c r="K188" s="314"/>
      <c r="L188" s="85"/>
      <c r="M188" s="304"/>
    </row>
    <row r="189" spans="2:13" ht="15" customHeight="1">
      <c r="B189" s="549" t="s">
        <v>818</v>
      </c>
      <c r="C189" s="550"/>
      <c r="D189" s="395" t="s">
        <v>682</v>
      </c>
      <c r="E189" s="396">
        <v>1</v>
      </c>
      <c r="F189" s="399">
        <v>100000</v>
      </c>
      <c r="G189" s="398">
        <v>786688462</v>
      </c>
      <c r="H189" s="320">
        <v>2406780558105</v>
      </c>
      <c r="I189" s="320">
        <v>198757087943</v>
      </c>
      <c r="J189" s="320">
        <v>3369782483630</v>
      </c>
      <c r="K189" s="314"/>
      <c r="L189" s="85"/>
      <c r="M189" s="304"/>
    </row>
    <row r="190" spans="2:13" ht="15" customHeight="1">
      <c r="B190" s="549" t="s">
        <v>819</v>
      </c>
      <c r="C190" s="550"/>
      <c r="D190" s="395" t="s">
        <v>682</v>
      </c>
      <c r="E190" s="396">
        <v>1</v>
      </c>
      <c r="F190" s="399">
        <v>200000</v>
      </c>
      <c r="G190" s="398">
        <v>1574671116</v>
      </c>
      <c r="H190" s="320">
        <v>2777289057000</v>
      </c>
      <c r="I190" s="320">
        <v>306440021559</v>
      </c>
      <c r="J190" s="320">
        <v>3713828295925</v>
      </c>
      <c r="K190" s="314"/>
      <c r="L190" s="85"/>
      <c r="M190" s="304"/>
    </row>
    <row r="191" spans="2:13" ht="15" customHeight="1">
      <c r="B191" s="549" t="s">
        <v>672</v>
      </c>
      <c r="C191" s="550"/>
      <c r="D191" s="395" t="s">
        <v>683</v>
      </c>
      <c r="E191" s="396">
        <v>103</v>
      </c>
      <c r="F191" s="397">
        <v>1000000</v>
      </c>
      <c r="G191" s="398">
        <v>103157899</v>
      </c>
      <c r="H191" s="320">
        <v>3122496877765</v>
      </c>
      <c r="I191" s="320">
        <v>560165410778</v>
      </c>
      <c r="J191" s="320">
        <v>5422535178291</v>
      </c>
      <c r="K191" s="294"/>
      <c r="L191" s="294"/>
      <c r="M191" s="304"/>
    </row>
    <row r="192" spans="2:13" ht="15" customHeight="1">
      <c r="B192" s="549" t="s">
        <v>672</v>
      </c>
      <c r="C192" s="550"/>
      <c r="D192" s="395" t="s">
        <v>683</v>
      </c>
      <c r="E192" s="396">
        <v>185</v>
      </c>
      <c r="F192" s="397">
        <v>1000000</v>
      </c>
      <c r="G192" s="397">
        <v>185278795</v>
      </c>
      <c r="H192" s="320">
        <v>3122496877765</v>
      </c>
      <c r="I192" s="320">
        <v>560165410778</v>
      </c>
      <c r="J192" s="320">
        <v>5422535178291</v>
      </c>
      <c r="K192" s="263"/>
      <c r="L192" s="294"/>
      <c r="M192" s="304"/>
    </row>
    <row r="193" spans="2:13" ht="15" customHeight="1">
      <c r="B193" s="549" t="s">
        <v>672</v>
      </c>
      <c r="C193" s="550"/>
      <c r="D193" s="395" t="s">
        <v>683</v>
      </c>
      <c r="E193" s="396">
        <v>9173</v>
      </c>
      <c r="F193" s="397">
        <v>1000000</v>
      </c>
      <c r="G193" s="397">
        <v>9204095038</v>
      </c>
      <c r="H193" s="320">
        <v>3122496877765</v>
      </c>
      <c r="I193" s="320">
        <v>560165410778</v>
      </c>
      <c r="J193" s="320">
        <v>5422535178291</v>
      </c>
      <c r="K193" s="263"/>
      <c r="L193" s="294"/>
      <c r="M193" s="304"/>
    </row>
    <row r="194" spans="2:13" ht="15" customHeight="1">
      <c r="B194" s="549" t="s">
        <v>821</v>
      </c>
      <c r="C194" s="550"/>
      <c r="D194" s="395" t="s">
        <v>683</v>
      </c>
      <c r="E194" s="396">
        <v>786</v>
      </c>
      <c r="F194" s="397">
        <v>1000000</v>
      </c>
      <c r="G194" s="397">
        <v>795004416</v>
      </c>
      <c r="H194" s="320">
        <v>570000000000</v>
      </c>
      <c r="I194" s="320">
        <v>179446407901</v>
      </c>
      <c r="J194" s="320">
        <v>1391328719639</v>
      </c>
      <c r="K194" s="263"/>
      <c r="L194" s="294"/>
      <c r="M194" s="304"/>
    </row>
    <row r="195" spans="2:13" ht="15" customHeight="1">
      <c r="B195" s="549" t="s">
        <v>821</v>
      </c>
      <c r="C195" s="550"/>
      <c r="D195" s="395" t="s">
        <v>683</v>
      </c>
      <c r="E195" s="396">
        <v>976</v>
      </c>
      <c r="F195" s="397">
        <v>1000000</v>
      </c>
      <c r="G195" s="397">
        <v>978406816</v>
      </c>
      <c r="H195" s="320">
        <v>570000000000</v>
      </c>
      <c r="I195" s="320">
        <v>179446407901</v>
      </c>
      <c r="J195" s="320">
        <v>1391328719639</v>
      </c>
      <c r="K195" s="263"/>
      <c r="L195" s="294"/>
      <c r="M195" s="304"/>
    </row>
    <row r="196" spans="2:13" ht="15" customHeight="1">
      <c r="B196" s="549" t="s">
        <v>821</v>
      </c>
      <c r="C196" s="550"/>
      <c r="D196" s="395" t="s">
        <v>683</v>
      </c>
      <c r="E196" s="396">
        <v>39</v>
      </c>
      <c r="F196" s="397">
        <v>1000000</v>
      </c>
      <c r="G196" s="397">
        <v>39404781</v>
      </c>
      <c r="H196" s="320">
        <v>570000000000</v>
      </c>
      <c r="I196" s="320">
        <v>179446407901</v>
      </c>
      <c r="J196" s="320">
        <v>1391328719639</v>
      </c>
      <c r="K196" s="263"/>
      <c r="L196" s="294"/>
      <c r="M196" s="304"/>
    </row>
    <row r="197" spans="2:13" ht="15" customHeight="1">
      <c r="B197" s="549" t="s">
        <v>818</v>
      </c>
      <c r="C197" s="550"/>
      <c r="D197" s="395" t="s">
        <v>683</v>
      </c>
      <c r="E197" s="396">
        <v>561</v>
      </c>
      <c r="F197" s="397">
        <v>1000000</v>
      </c>
      <c r="G197" s="397">
        <v>561000561</v>
      </c>
      <c r="H197" s="320">
        <v>2406780558105</v>
      </c>
      <c r="I197" s="320">
        <v>198757087943</v>
      </c>
      <c r="J197" s="320">
        <v>3369782483630</v>
      </c>
      <c r="K197" s="263"/>
      <c r="L197" s="294"/>
      <c r="M197" s="304"/>
    </row>
    <row r="198" spans="2:13" ht="15" customHeight="1">
      <c r="B198" s="549" t="s">
        <v>822</v>
      </c>
      <c r="C198" s="550"/>
      <c r="D198" s="395" t="s">
        <v>683</v>
      </c>
      <c r="E198" s="396">
        <v>578</v>
      </c>
      <c r="F198" s="397">
        <v>1000000</v>
      </c>
      <c r="G198" s="397">
        <v>579989476</v>
      </c>
      <c r="H198" s="320">
        <v>2000000000000</v>
      </c>
      <c r="I198" s="320">
        <v>650135570909</v>
      </c>
      <c r="J198" s="320">
        <v>6077518636645</v>
      </c>
      <c r="K198" s="263"/>
      <c r="L198" s="294"/>
      <c r="M198" s="304"/>
    </row>
    <row r="199" spans="2:13" ht="15" customHeight="1">
      <c r="B199" s="549" t="s">
        <v>822</v>
      </c>
      <c r="C199" s="550"/>
      <c r="D199" s="395" t="s">
        <v>683</v>
      </c>
      <c r="E199" s="396">
        <v>525</v>
      </c>
      <c r="F199" s="397">
        <v>1000000</v>
      </c>
      <c r="G199" s="397">
        <v>530326125</v>
      </c>
      <c r="H199" s="320">
        <v>2000000000000</v>
      </c>
      <c r="I199" s="320">
        <v>650135570909</v>
      </c>
      <c r="J199" s="320">
        <v>6077518636645</v>
      </c>
      <c r="K199" s="263"/>
      <c r="L199" s="294"/>
      <c r="M199" s="304"/>
    </row>
    <row r="200" spans="2:13" ht="15" customHeight="1">
      <c r="B200" s="549" t="s">
        <v>854</v>
      </c>
      <c r="C200" s="550"/>
      <c r="D200" s="395" t="s">
        <v>683</v>
      </c>
      <c r="E200" s="396">
        <v>4843</v>
      </c>
      <c r="F200" s="397">
        <v>1000000</v>
      </c>
      <c r="G200" s="397">
        <v>4907741224</v>
      </c>
      <c r="H200" s="320">
        <v>500098081000</v>
      </c>
      <c r="I200" s="320">
        <v>26586834078</v>
      </c>
      <c r="J200" s="320">
        <v>845986759946</v>
      </c>
      <c r="K200" s="263"/>
      <c r="L200" s="294"/>
      <c r="M200" s="304"/>
    </row>
    <row r="201" spans="2:13" ht="15" customHeight="1">
      <c r="B201" s="549" t="s">
        <v>854</v>
      </c>
      <c r="C201" s="550"/>
      <c r="D201" s="395" t="s">
        <v>683</v>
      </c>
      <c r="E201" s="396">
        <v>7828</v>
      </c>
      <c r="F201" s="397">
        <v>1000000</v>
      </c>
      <c r="G201" s="397">
        <v>7938586156</v>
      </c>
      <c r="H201" s="320">
        <v>500098081000</v>
      </c>
      <c r="I201" s="320">
        <v>26586834078</v>
      </c>
      <c r="J201" s="320">
        <v>845986759946</v>
      </c>
      <c r="K201" s="263"/>
      <c r="L201" s="294"/>
      <c r="M201" s="304"/>
    </row>
    <row r="202" spans="2:13" ht="15" customHeight="1">
      <c r="B202" s="627" t="s">
        <v>855</v>
      </c>
      <c r="C202" s="550"/>
      <c r="D202" s="395" t="s">
        <v>683</v>
      </c>
      <c r="E202" s="396">
        <v>701</v>
      </c>
      <c r="F202" s="397">
        <v>1000000</v>
      </c>
      <c r="G202" s="397">
        <v>706502850</v>
      </c>
      <c r="H202" s="320">
        <v>500098081000</v>
      </c>
      <c r="I202" s="320">
        <v>26586834078</v>
      </c>
      <c r="J202" s="320">
        <v>845986759946</v>
      </c>
      <c r="K202" s="263"/>
      <c r="L202" s="294"/>
      <c r="M202" s="304"/>
    </row>
    <row r="203" spans="2:13" ht="15" customHeight="1">
      <c r="B203" s="549" t="s">
        <v>819</v>
      </c>
      <c r="C203" s="550"/>
      <c r="D203" s="395" t="s">
        <v>683</v>
      </c>
      <c r="E203" s="396">
        <v>492</v>
      </c>
      <c r="F203" s="397">
        <v>1000000</v>
      </c>
      <c r="G203" s="397">
        <v>498077184</v>
      </c>
      <c r="H203" s="320">
        <v>2777289057000</v>
      </c>
      <c r="I203" s="320">
        <v>306440021559</v>
      </c>
      <c r="J203" s="320">
        <v>3713828295925</v>
      </c>
      <c r="K203" s="263"/>
      <c r="L203" s="294"/>
      <c r="M203" s="304"/>
    </row>
    <row r="204" spans="2:13" ht="15" customHeight="1">
      <c r="B204" s="627" t="s">
        <v>853</v>
      </c>
      <c r="C204" s="550"/>
      <c r="D204" s="395" t="s">
        <v>683</v>
      </c>
      <c r="E204" s="396">
        <v>48</v>
      </c>
      <c r="F204" s="397">
        <v>1000000</v>
      </c>
      <c r="G204" s="397">
        <v>48782880</v>
      </c>
      <c r="H204" s="320">
        <v>150000000000</v>
      </c>
      <c r="I204" s="320">
        <v>11833685893</v>
      </c>
      <c r="J204" s="320">
        <v>202990344347</v>
      </c>
      <c r="K204" s="331"/>
      <c r="L204" s="294"/>
      <c r="M204" s="304"/>
    </row>
    <row r="205" spans="2:13" ht="15" customHeight="1">
      <c r="B205" s="627" t="s">
        <v>852</v>
      </c>
      <c r="C205" s="550"/>
      <c r="D205" s="395" t="s">
        <v>683</v>
      </c>
      <c r="E205" s="396">
        <v>970</v>
      </c>
      <c r="F205" s="397">
        <v>1000000</v>
      </c>
      <c r="G205" s="397">
        <v>929994420</v>
      </c>
      <c r="H205" s="320">
        <v>327245000000</v>
      </c>
      <c r="I205" s="320">
        <v>109001000000</v>
      </c>
      <c r="J205" s="320">
        <v>1106232000000</v>
      </c>
      <c r="L205" s="294"/>
      <c r="M205" s="304"/>
    </row>
    <row r="206" spans="2:13" ht="15" customHeight="1">
      <c r="B206" s="549" t="s">
        <v>672</v>
      </c>
      <c r="C206" s="550"/>
      <c r="D206" s="395" t="s">
        <v>683</v>
      </c>
      <c r="E206" s="396">
        <v>6</v>
      </c>
      <c r="F206" s="399">
        <v>1000</v>
      </c>
      <c r="G206" s="397">
        <v>47873768</v>
      </c>
      <c r="H206" s="320">
        <v>3122496877765</v>
      </c>
      <c r="I206" s="320">
        <v>560165410778</v>
      </c>
      <c r="J206" s="320">
        <v>5422535178291</v>
      </c>
      <c r="K206" s="331"/>
      <c r="L206" s="294"/>
      <c r="M206" s="304"/>
    </row>
    <row r="207" spans="2:13" ht="15" customHeight="1">
      <c r="B207" s="549" t="s">
        <v>672</v>
      </c>
      <c r="C207" s="550"/>
      <c r="D207" s="395" t="s">
        <v>683</v>
      </c>
      <c r="E207" s="396">
        <v>120</v>
      </c>
      <c r="F207" s="399">
        <v>1000</v>
      </c>
      <c r="G207" s="397">
        <v>942004205</v>
      </c>
      <c r="H207" s="320">
        <v>3122496877765</v>
      </c>
      <c r="I207" s="320">
        <v>560165410778</v>
      </c>
      <c r="J207" s="320">
        <v>5422535178291</v>
      </c>
      <c r="K207" s="331"/>
      <c r="L207" s="294"/>
      <c r="M207" s="304"/>
    </row>
    <row r="208" spans="2:13" ht="15" customHeight="1">
      <c r="B208" s="549" t="s">
        <v>672</v>
      </c>
      <c r="C208" s="550"/>
      <c r="D208" s="395" t="s">
        <v>683</v>
      </c>
      <c r="E208" s="396">
        <v>125</v>
      </c>
      <c r="F208" s="399">
        <v>1000</v>
      </c>
      <c r="G208" s="397">
        <v>975687779</v>
      </c>
      <c r="H208" s="320">
        <v>3122496877765</v>
      </c>
      <c r="I208" s="320">
        <v>560165410778</v>
      </c>
      <c r="J208" s="320">
        <v>5422535178291</v>
      </c>
      <c r="K208" s="331"/>
      <c r="L208" s="294"/>
      <c r="M208" s="304"/>
    </row>
    <row r="209" spans="2:14" ht="15" customHeight="1">
      <c r="B209" s="549" t="s">
        <v>672</v>
      </c>
      <c r="C209" s="550"/>
      <c r="D209" s="395" t="s">
        <v>683</v>
      </c>
      <c r="E209" s="396">
        <v>812</v>
      </c>
      <c r="F209" s="399">
        <v>1000</v>
      </c>
      <c r="G209" s="397">
        <v>6337594706</v>
      </c>
      <c r="H209" s="320">
        <v>3122496877765</v>
      </c>
      <c r="I209" s="320">
        <v>560165410778</v>
      </c>
      <c r="J209" s="320">
        <v>5422535178291</v>
      </c>
      <c r="K209" s="331"/>
      <c r="L209" s="294"/>
      <c r="M209" s="304"/>
    </row>
    <row r="210" spans="2:14" ht="15" customHeight="1">
      <c r="B210" s="549" t="s">
        <v>672</v>
      </c>
      <c r="C210" s="550"/>
      <c r="D210" s="395" t="s">
        <v>683</v>
      </c>
      <c r="E210" s="396">
        <v>701</v>
      </c>
      <c r="F210" s="399">
        <v>1000</v>
      </c>
      <c r="G210" s="397">
        <v>5490367820</v>
      </c>
      <c r="H210" s="320">
        <v>3122496877765</v>
      </c>
      <c r="I210" s="320">
        <v>560165410778</v>
      </c>
      <c r="J210" s="320">
        <v>5422535178291</v>
      </c>
      <c r="K210" s="331"/>
      <c r="L210" s="294"/>
      <c r="M210" s="304"/>
    </row>
    <row r="211" spans="2:14" ht="15" customHeight="1">
      <c r="B211" s="549" t="s">
        <v>818</v>
      </c>
      <c r="C211" s="550"/>
      <c r="D211" s="395" t="s">
        <v>683</v>
      </c>
      <c r="E211" s="396">
        <v>9</v>
      </c>
      <c r="F211" s="399">
        <v>1000</v>
      </c>
      <c r="G211" s="397">
        <v>70349878</v>
      </c>
      <c r="H211" s="320">
        <v>2406780558105</v>
      </c>
      <c r="I211" s="320">
        <v>198757087943</v>
      </c>
      <c r="J211" s="320">
        <v>3369782483630</v>
      </c>
      <c r="K211" s="331"/>
      <c r="L211" s="294"/>
      <c r="M211" s="304"/>
    </row>
    <row r="212" spans="2:14" ht="15" customHeight="1">
      <c r="B212" s="549" t="s">
        <v>818</v>
      </c>
      <c r="C212" s="550"/>
      <c r="D212" s="395" t="s">
        <v>683</v>
      </c>
      <c r="E212" s="396">
        <v>190</v>
      </c>
      <c r="F212" s="399">
        <v>1000</v>
      </c>
      <c r="G212" s="397">
        <v>1485212084</v>
      </c>
      <c r="H212" s="320">
        <v>2406780558105</v>
      </c>
      <c r="I212" s="320">
        <v>198757087943</v>
      </c>
      <c r="J212" s="320">
        <v>3369782483630</v>
      </c>
      <c r="K212" s="331"/>
      <c r="L212" s="294"/>
      <c r="M212" s="304"/>
    </row>
    <row r="213" spans="2:14" ht="15" customHeight="1">
      <c r="B213" s="549" t="s">
        <v>819</v>
      </c>
      <c r="C213" s="550"/>
      <c r="D213" s="395" t="s">
        <v>683</v>
      </c>
      <c r="E213" s="396">
        <v>40</v>
      </c>
      <c r="F213" s="399">
        <v>1000</v>
      </c>
      <c r="G213" s="397">
        <v>314629427</v>
      </c>
      <c r="H213" s="320">
        <v>2777289057000</v>
      </c>
      <c r="I213" s="320">
        <v>306440021559</v>
      </c>
      <c r="J213" s="320">
        <v>3713828295925</v>
      </c>
      <c r="K213" s="82"/>
      <c r="L213" s="294"/>
      <c r="M213" s="304"/>
    </row>
    <row r="214" spans="2:14" ht="15" customHeight="1">
      <c r="B214" s="549" t="s">
        <v>688</v>
      </c>
      <c r="C214" s="550"/>
      <c r="D214" s="395" t="s">
        <v>684</v>
      </c>
      <c r="E214" s="396">
        <v>50</v>
      </c>
      <c r="F214" s="398">
        <v>10000000</v>
      </c>
      <c r="G214" s="397">
        <v>497885691</v>
      </c>
      <c r="H214" s="320" t="s">
        <v>650</v>
      </c>
      <c r="I214" s="320" t="s">
        <v>706</v>
      </c>
      <c r="J214" s="320" t="s">
        <v>650</v>
      </c>
      <c r="K214" s="314"/>
      <c r="L214" s="294"/>
      <c r="M214" s="304"/>
    </row>
    <row r="215" spans="2:14" ht="15" customHeight="1">
      <c r="B215" s="577" t="s">
        <v>805</v>
      </c>
      <c r="C215" s="578"/>
      <c r="D215" s="578"/>
      <c r="E215" s="579"/>
      <c r="F215" s="240">
        <f>SUM(F158:F214)</f>
        <v>10336683001</v>
      </c>
      <c r="G215" s="240">
        <f>SUM(G158:G214)</f>
        <v>78976483987</v>
      </c>
      <c r="H215" s="238"/>
      <c r="I215" s="238"/>
      <c r="J215" s="238"/>
      <c r="K215" s="447"/>
      <c r="L215" s="304"/>
      <c r="M215" s="304"/>
      <c r="N215" s="304"/>
    </row>
    <row r="216" spans="2:14" ht="14.4" customHeight="1">
      <c r="B216" s="95"/>
      <c r="C216" s="95"/>
      <c r="D216" s="95"/>
      <c r="E216" s="95"/>
      <c r="F216" s="166"/>
      <c r="G216" s="166"/>
      <c r="H216" s="167"/>
      <c r="I216" s="167"/>
      <c r="J216" s="96"/>
      <c r="K216" s="73"/>
    </row>
    <row r="217" spans="2:14" ht="15" customHeight="1">
      <c r="B217" s="580" t="s">
        <v>635</v>
      </c>
      <c r="C217" s="581"/>
      <c r="D217" s="581"/>
      <c r="E217" s="581"/>
      <c r="F217" s="581"/>
      <c r="G217" s="582"/>
      <c r="H217" s="555"/>
      <c r="I217" s="556"/>
      <c r="J217" s="557"/>
      <c r="K217" s="73"/>
      <c r="L217" s="79"/>
    </row>
    <row r="218" spans="2:14" ht="16.2" customHeight="1">
      <c r="B218" s="553" t="s">
        <v>672</v>
      </c>
      <c r="C218" s="554"/>
      <c r="D218" s="395" t="s">
        <v>117</v>
      </c>
      <c r="E218" s="400">
        <v>12673</v>
      </c>
      <c r="F218" s="318">
        <v>100000</v>
      </c>
      <c r="G218" s="318">
        <v>3190583836</v>
      </c>
      <c r="H218" s="320">
        <v>3122496877765</v>
      </c>
      <c r="I218" s="320">
        <v>560165410778</v>
      </c>
      <c r="J218" s="320">
        <v>5422535178291</v>
      </c>
      <c r="K218" s="73"/>
      <c r="L218" s="263"/>
      <c r="M218" s="316"/>
    </row>
    <row r="219" spans="2:14" ht="15" customHeight="1">
      <c r="B219" s="583" t="s">
        <v>806</v>
      </c>
      <c r="C219" s="584"/>
      <c r="D219" s="584"/>
      <c r="E219" s="585"/>
      <c r="F219" s="241">
        <f>SUM(F218:F218)</f>
        <v>100000</v>
      </c>
      <c r="G219" s="241">
        <f>SUM(G218:G218)</f>
        <v>3190583836</v>
      </c>
      <c r="H219" s="242"/>
      <c r="I219" s="242"/>
      <c r="J219" s="242"/>
      <c r="K219" s="447"/>
    </row>
    <row r="220" spans="2:14" ht="6.6" customHeight="1">
      <c r="B220" s="208"/>
      <c r="C220" s="208"/>
      <c r="D220" s="208"/>
      <c r="E220" s="208"/>
      <c r="F220" s="208"/>
      <c r="G220" s="208"/>
    </row>
    <row r="221" spans="2:14" ht="15" customHeight="1">
      <c r="B221" s="586" t="s">
        <v>636</v>
      </c>
      <c r="C221" s="587"/>
      <c r="D221" s="587"/>
      <c r="E221" s="587"/>
      <c r="F221" s="587"/>
      <c r="G221" s="588"/>
      <c r="H221" s="558"/>
      <c r="I221" s="559"/>
      <c r="J221" s="560"/>
    </row>
    <row r="222" spans="2:14" ht="15" customHeight="1">
      <c r="B222" s="553" t="s">
        <v>672</v>
      </c>
      <c r="C222" s="554"/>
      <c r="D222" s="395" t="s">
        <v>683</v>
      </c>
      <c r="E222" s="396">
        <v>5297</v>
      </c>
      <c r="F222" s="397">
        <v>1000000</v>
      </c>
      <c r="G222" s="397">
        <v>5314956830</v>
      </c>
      <c r="H222" s="320">
        <v>3122496877765</v>
      </c>
      <c r="I222" s="320">
        <v>560165410778</v>
      </c>
      <c r="J222" s="320">
        <v>5422535178291</v>
      </c>
      <c r="K222" s="448"/>
    </row>
    <row r="223" spans="2:14" ht="15" customHeight="1">
      <c r="B223" s="553" t="s">
        <v>672</v>
      </c>
      <c r="C223" s="554"/>
      <c r="D223" s="395" t="s">
        <v>683</v>
      </c>
      <c r="E223" s="396">
        <v>700</v>
      </c>
      <c r="F223" s="399">
        <v>1000</v>
      </c>
      <c r="G223" s="397">
        <v>5495024531.9200001</v>
      </c>
      <c r="H223" s="320">
        <v>3122496877765</v>
      </c>
      <c r="I223" s="320">
        <v>560165410778</v>
      </c>
      <c r="J223" s="320">
        <v>5422535178291</v>
      </c>
      <c r="K223" s="448"/>
    </row>
    <row r="224" spans="2:14" ht="15" customHeight="1">
      <c r="B224" s="553" t="s">
        <v>672</v>
      </c>
      <c r="C224" s="554"/>
      <c r="D224" s="395" t="s">
        <v>682</v>
      </c>
      <c r="E224" s="396">
        <v>14</v>
      </c>
      <c r="F224" s="397">
        <v>500000000</v>
      </c>
      <c r="G224" s="397">
        <v>7013341160</v>
      </c>
      <c r="H224" s="320">
        <v>3122496877765</v>
      </c>
      <c r="I224" s="320">
        <v>560165410778</v>
      </c>
      <c r="J224" s="320">
        <v>5422535178291</v>
      </c>
      <c r="K224" s="323"/>
    </row>
    <row r="225" spans="2:13" ht="15" customHeight="1">
      <c r="B225" s="553" t="s">
        <v>672</v>
      </c>
      <c r="C225" s="554"/>
      <c r="D225" s="395" t="s">
        <v>682</v>
      </c>
      <c r="E225" s="396">
        <v>14</v>
      </c>
      <c r="F225" s="397">
        <v>500000000</v>
      </c>
      <c r="G225" s="397">
        <v>7100159850</v>
      </c>
      <c r="H225" s="320">
        <v>3122496877765</v>
      </c>
      <c r="I225" s="320">
        <v>560165410778</v>
      </c>
      <c r="J225" s="320">
        <v>5422535178291</v>
      </c>
      <c r="K225" s="323"/>
    </row>
    <row r="226" spans="2:13" ht="15" customHeight="1">
      <c r="B226" s="553" t="s">
        <v>672</v>
      </c>
      <c r="C226" s="554"/>
      <c r="D226" s="395" t="s">
        <v>682</v>
      </c>
      <c r="E226" s="396">
        <v>50</v>
      </c>
      <c r="F226" s="397">
        <v>1000000000</v>
      </c>
      <c r="G226" s="397">
        <v>50095294000</v>
      </c>
      <c r="H226" s="320">
        <v>3122496877765</v>
      </c>
      <c r="I226" s="320">
        <v>560165410778</v>
      </c>
      <c r="J226" s="320">
        <v>5422535178291</v>
      </c>
      <c r="K226" s="323"/>
    </row>
    <row r="227" spans="2:13" ht="15" customHeight="1">
      <c r="B227" s="553" t="s">
        <v>818</v>
      </c>
      <c r="C227" s="554"/>
      <c r="D227" s="395" t="s">
        <v>682</v>
      </c>
      <c r="E227" s="396">
        <v>1</v>
      </c>
      <c r="F227" s="397">
        <v>1000000000</v>
      </c>
      <c r="G227" s="397">
        <v>1019082803</v>
      </c>
      <c r="H227" s="320">
        <v>2406780558105</v>
      </c>
      <c r="I227" s="320">
        <v>198757087943</v>
      </c>
      <c r="J227" s="320">
        <v>3369782483630</v>
      </c>
      <c r="K227" s="323"/>
    </row>
    <row r="228" spans="2:13" ht="15" customHeight="1">
      <c r="B228" s="553" t="s">
        <v>672</v>
      </c>
      <c r="C228" s="554"/>
      <c r="D228" s="395" t="s">
        <v>682</v>
      </c>
      <c r="E228" s="396">
        <v>2</v>
      </c>
      <c r="F228" s="397">
        <v>100000000</v>
      </c>
      <c r="G228" s="397">
        <v>201907578</v>
      </c>
      <c r="H228" s="320">
        <v>3122496877765</v>
      </c>
      <c r="I228" s="320">
        <v>560165410778</v>
      </c>
      <c r="J228" s="320">
        <v>5422535178291</v>
      </c>
      <c r="K228" s="448"/>
    </row>
    <row r="229" spans="2:13" ht="15" customHeight="1">
      <c r="B229" s="561" t="s">
        <v>807</v>
      </c>
      <c r="C229" s="590"/>
      <c r="D229" s="590"/>
      <c r="E229" s="562"/>
      <c r="F229" s="241">
        <f>SUM(F222:F223)</f>
        <v>1001000</v>
      </c>
      <c r="G229" s="241">
        <f>SUM(G222:G228)</f>
        <v>76239766752.919998</v>
      </c>
      <c r="H229" s="320">
        <v>0</v>
      </c>
      <c r="I229" s="320">
        <v>0</v>
      </c>
      <c r="J229" s="320">
        <v>0</v>
      </c>
      <c r="K229" s="299"/>
      <c r="L229" s="163"/>
      <c r="M229" s="144"/>
    </row>
    <row r="230" spans="2:13">
      <c r="B230" s="239"/>
      <c r="C230" s="239"/>
      <c r="D230" s="239"/>
      <c r="E230" s="239"/>
      <c r="F230" s="243"/>
      <c r="G230" s="244"/>
      <c r="H230" s="245"/>
      <c r="I230" s="245"/>
      <c r="J230" s="245"/>
      <c r="K230" s="324"/>
      <c r="L230" s="79"/>
    </row>
    <row r="231" spans="2:13" ht="15" customHeight="1">
      <c r="B231" s="577" t="s">
        <v>543</v>
      </c>
      <c r="C231" s="578"/>
      <c r="D231" s="578"/>
      <c r="E231" s="579"/>
      <c r="F231" s="246">
        <v>0</v>
      </c>
      <c r="G231" s="246">
        <v>0</v>
      </c>
      <c r="H231" s="242"/>
      <c r="I231" s="242"/>
      <c r="J231" s="242"/>
      <c r="L231" s="79"/>
    </row>
    <row r="232" spans="2:13">
      <c r="B232" s="227"/>
      <c r="C232" s="227"/>
      <c r="D232" s="247"/>
      <c r="E232" s="248"/>
      <c r="F232" s="249"/>
      <c r="G232" s="250"/>
      <c r="H232" s="250"/>
      <c r="I232" s="250"/>
      <c r="J232" s="250"/>
      <c r="L232" s="79"/>
    </row>
    <row r="233" spans="2:13" ht="15" customHeight="1">
      <c r="B233" s="577" t="s">
        <v>808</v>
      </c>
      <c r="C233" s="578"/>
      <c r="D233" s="578"/>
      <c r="E233" s="579"/>
      <c r="F233" s="251">
        <f>+F229+F219+F215</f>
        <v>10337784001</v>
      </c>
      <c r="G233" s="251">
        <f>+G229+G219+G215</f>
        <v>158406834575.91998</v>
      </c>
      <c r="H233" s="242"/>
      <c r="I233" s="242"/>
      <c r="J233" s="242"/>
      <c r="K233" s="291"/>
      <c r="L233" s="79"/>
    </row>
    <row r="234" spans="2:13" ht="15" customHeight="1">
      <c r="B234" s="577" t="s">
        <v>777</v>
      </c>
      <c r="C234" s="578"/>
      <c r="D234" s="578"/>
      <c r="E234" s="579"/>
      <c r="F234" s="251">
        <v>10360792606</v>
      </c>
      <c r="G234" s="251">
        <v>205474907959</v>
      </c>
      <c r="H234" s="213"/>
      <c r="I234" s="213"/>
      <c r="J234" s="252"/>
      <c r="K234" s="449"/>
      <c r="M234" s="79"/>
    </row>
    <row r="235" spans="2:13" ht="7.5" customHeight="1">
      <c r="B235" s="97"/>
      <c r="C235" s="97"/>
      <c r="D235" s="97"/>
      <c r="E235" s="97"/>
      <c r="F235" s="168"/>
      <c r="G235" s="169"/>
      <c r="H235" s="170"/>
      <c r="I235" s="171"/>
      <c r="J235" s="98"/>
      <c r="M235" s="79"/>
    </row>
    <row r="236" spans="2:13" ht="15" customHeight="1">
      <c r="B236" s="580" t="s">
        <v>116</v>
      </c>
      <c r="C236" s="581"/>
      <c r="D236" s="581"/>
      <c r="E236" s="581"/>
      <c r="F236" s="581"/>
      <c r="G236" s="582"/>
      <c r="H236" s="164"/>
      <c r="I236" s="164"/>
      <c r="J236" s="125"/>
      <c r="K236" s="144"/>
      <c r="M236" s="79"/>
    </row>
    <row r="237" spans="2:13" ht="15" customHeight="1">
      <c r="B237" s="580" t="s">
        <v>635</v>
      </c>
      <c r="C237" s="581"/>
      <c r="D237" s="581"/>
      <c r="E237" s="581"/>
      <c r="F237" s="581"/>
      <c r="G237" s="582"/>
      <c r="H237" s="165"/>
      <c r="I237" s="165"/>
      <c r="J237" s="126"/>
      <c r="M237" s="79"/>
    </row>
    <row r="238" spans="2:13" ht="15" customHeight="1">
      <c r="B238" s="566" t="s">
        <v>598</v>
      </c>
      <c r="C238" s="567"/>
      <c r="D238" s="401" t="s">
        <v>117</v>
      </c>
      <c r="E238" s="402">
        <v>90020</v>
      </c>
      <c r="F238" s="253">
        <v>9002000000</v>
      </c>
      <c r="G238" s="253">
        <v>9002000000</v>
      </c>
      <c r="H238" s="238" t="s">
        <v>650</v>
      </c>
      <c r="I238" s="238" t="s">
        <v>706</v>
      </c>
      <c r="J238" s="238" t="s">
        <v>650</v>
      </c>
      <c r="M238" s="79"/>
    </row>
    <row r="239" spans="2:13" ht="15" customHeight="1">
      <c r="B239" s="566" t="s">
        <v>662</v>
      </c>
      <c r="C239" s="567"/>
      <c r="D239" s="401" t="s">
        <v>117</v>
      </c>
      <c r="E239" s="402">
        <v>1</v>
      </c>
      <c r="F239" s="253">
        <v>600000000</v>
      </c>
      <c r="G239" s="403">
        <v>1445000000</v>
      </c>
      <c r="H239" s="238" t="s">
        <v>650</v>
      </c>
      <c r="I239" s="238" t="s">
        <v>706</v>
      </c>
      <c r="J239" s="238" t="s">
        <v>650</v>
      </c>
      <c r="M239" s="79"/>
    </row>
    <row r="240" spans="2:13" ht="15" customHeight="1">
      <c r="B240" s="577" t="s">
        <v>809</v>
      </c>
      <c r="C240" s="579"/>
      <c r="D240" s="254"/>
      <c r="E240" s="254"/>
      <c r="F240" s="255">
        <f>+F239+F238</f>
        <v>9602000000</v>
      </c>
      <c r="G240" s="255">
        <f>+G239+G238</f>
        <v>10447000000</v>
      </c>
      <c r="H240" s="253"/>
      <c r="I240" s="253"/>
      <c r="J240" s="253"/>
      <c r="K240" s="291"/>
      <c r="M240" s="79"/>
    </row>
    <row r="241" spans="2:13" ht="15" customHeight="1">
      <c r="B241" s="577" t="s">
        <v>778</v>
      </c>
      <c r="C241" s="579"/>
      <c r="D241" s="254"/>
      <c r="E241" s="254"/>
      <c r="F241" s="255">
        <v>9602000000</v>
      </c>
      <c r="G241" s="255">
        <v>10005000000</v>
      </c>
      <c r="H241" s="256"/>
      <c r="I241" s="257"/>
      <c r="J241" s="257"/>
      <c r="K241" s="291"/>
      <c r="M241" s="79"/>
    </row>
    <row r="242" spans="2:13" ht="15" customHeight="1">
      <c r="B242" s="305" t="s">
        <v>787</v>
      </c>
      <c r="C242" s="297"/>
      <c r="D242" s="297"/>
      <c r="E242" s="297"/>
      <c r="F242" s="297"/>
      <c r="G242" s="297"/>
      <c r="H242" s="297"/>
      <c r="I242" s="297"/>
      <c r="J242" s="297"/>
      <c r="M242" s="79"/>
    </row>
    <row r="243" spans="2:13" ht="15" customHeight="1">
      <c r="B243" s="99"/>
      <c r="C243" s="99"/>
      <c r="D243" s="99"/>
      <c r="E243" s="99"/>
      <c r="F243" s="315"/>
      <c r="G243" s="173"/>
      <c r="H243" s="172"/>
      <c r="I243" s="159"/>
      <c r="J243"/>
    </row>
    <row r="244" spans="2:13" ht="32.4" customHeight="1">
      <c r="B244" s="564" t="s">
        <v>114</v>
      </c>
      <c r="C244" s="565"/>
      <c r="D244" s="591" t="s">
        <v>119</v>
      </c>
      <c r="E244" s="592" t="s">
        <v>120</v>
      </c>
      <c r="F244" s="592" t="s">
        <v>112</v>
      </c>
      <c r="G244" s="592" t="s">
        <v>629</v>
      </c>
      <c r="H244" s="174"/>
      <c r="I244" s="145"/>
      <c r="J244" s="70"/>
      <c r="K244" s="70"/>
    </row>
    <row r="245" spans="2:13">
      <c r="B245" s="551" t="s">
        <v>596</v>
      </c>
      <c r="C245" s="552"/>
      <c r="D245" s="591"/>
      <c r="E245" s="592"/>
      <c r="F245" s="592"/>
      <c r="G245" s="592"/>
      <c r="H245" s="174"/>
      <c r="I245" s="145"/>
      <c r="J245" s="70"/>
      <c r="K245" s="70"/>
    </row>
    <row r="246" spans="2:13" ht="15" customHeight="1">
      <c r="B246" s="549" t="s">
        <v>820</v>
      </c>
      <c r="C246" s="550"/>
      <c r="D246" s="398">
        <v>341909772</v>
      </c>
      <c r="E246" s="398">
        <v>344076067</v>
      </c>
      <c r="F246" s="397">
        <v>343000000</v>
      </c>
      <c r="G246" s="398">
        <v>344076067</v>
      </c>
      <c r="H246" s="174"/>
      <c r="I246" s="145"/>
      <c r="J246" s="70"/>
      <c r="K246" s="70"/>
    </row>
    <row r="247" spans="2:13" ht="15" customHeight="1">
      <c r="B247" s="553" t="s">
        <v>672</v>
      </c>
      <c r="C247" s="554"/>
      <c r="D247" s="321">
        <v>511309223</v>
      </c>
      <c r="E247" s="398">
        <v>513527194</v>
      </c>
      <c r="F247" s="397">
        <v>500000000</v>
      </c>
      <c r="G247" s="398">
        <v>513527194</v>
      </c>
      <c r="H247" s="174"/>
      <c r="I247" s="145"/>
      <c r="J247" s="70"/>
      <c r="K247" s="70"/>
    </row>
    <row r="248" spans="2:13" ht="15" customHeight="1">
      <c r="B248" s="553" t="s">
        <v>672</v>
      </c>
      <c r="C248" s="554"/>
      <c r="D248" s="321">
        <v>511309223</v>
      </c>
      <c r="E248" s="398">
        <v>211886578</v>
      </c>
      <c r="F248" s="397">
        <v>210000000</v>
      </c>
      <c r="G248" s="398">
        <v>211886578</v>
      </c>
      <c r="H248" s="174"/>
      <c r="I248" s="145"/>
      <c r="J248" s="70"/>
      <c r="K248" s="70"/>
    </row>
    <row r="249" spans="2:13" ht="15" customHeight="1">
      <c r="B249" s="553" t="s">
        <v>672</v>
      </c>
      <c r="C249" s="554"/>
      <c r="D249" s="321">
        <v>102429110</v>
      </c>
      <c r="E249" s="398">
        <v>102889843</v>
      </c>
      <c r="F249" s="397">
        <v>100000000</v>
      </c>
      <c r="G249" s="398">
        <v>102889843</v>
      </c>
      <c r="H249" s="174"/>
      <c r="I249" s="145"/>
      <c r="J249" s="70"/>
      <c r="K249" s="70"/>
    </row>
    <row r="250" spans="2:13" ht="15" customHeight="1">
      <c r="B250" s="553" t="s">
        <v>672</v>
      </c>
      <c r="C250" s="554"/>
      <c r="D250" s="321">
        <v>65192111</v>
      </c>
      <c r="E250" s="398">
        <v>65381307</v>
      </c>
      <c r="F250" s="397">
        <v>68000000</v>
      </c>
      <c r="G250" s="398">
        <v>65381307</v>
      </c>
      <c r="H250" s="174"/>
      <c r="I250" s="145"/>
      <c r="J250" s="70"/>
      <c r="K250" s="70"/>
    </row>
    <row r="251" spans="2:13" ht="15" customHeight="1">
      <c r="B251" s="553" t="s">
        <v>672</v>
      </c>
      <c r="C251" s="554"/>
      <c r="D251" s="321">
        <v>211886578</v>
      </c>
      <c r="E251" s="398">
        <v>192264600</v>
      </c>
      <c r="F251" s="397">
        <v>190000000</v>
      </c>
      <c r="G251" s="398">
        <v>192264600</v>
      </c>
      <c r="H251" s="174"/>
      <c r="I251" s="145"/>
      <c r="J251" s="70"/>
      <c r="K251" s="70"/>
    </row>
    <row r="252" spans="2:13" ht="15" customHeight="1">
      <c r="B252" s="553" t="s">
        <v>672</v>
      </c>
      <c r="C252" s="554"/>
      <c r="D252" s="321">
        <v>912803759</v>
      </c>
      <c r="E252" s="398">
        <v>912803759</v>
      </c>
      <c r="F252" s="397">
        <v>900000000</v>
      </c>
      <c r="G252" s="398">
        <v>912803759</v>
      </c>
      <c r="H252" s="174"/>
      <c r="I252" s="145"/>
      <c r="J252" s="70"/>
      <c r="K252" s="70"/>
    </row>
    <row r="253" spans="2:13" ht="15" customHeight="1">
      <c r="B253" s="549" t="s">
        <v>821</v>
      </c>
      <c r="C253" s="550"/>
      <c r="D253" s="321">
        <v>2024141466</v>
      </c>
      <c r="E253" s="398">
        <v>4003902654</v>
      </c>
      <c r="F253" s="397">
        <v>2000000000</v>
      </c>
      <c r="G253" s="398">
        <v>4003902654</v>
      </c>
      <c r="H253" s="174"/>
      <c r="I253" s="145"/>
      <c r="J253" s="70"/>
      <c r="K253" s="70"/>
    </row>
    <row r="254" spans="2:13" ht="15" customHeight="1">
      <c r="B254" s="549" t="s">
        <v>821</v>
      </c>
      <c r="C254" s="550"/>
      <c r="D254" s="321">
        <v>504372396</v>
      </c>
      <c r="E254" s="398">
        <v>506636597</v>
      </c>
      <c r="F254" s="397">
        <v>500000000</v>
      </c>
      <c r="G254" s="398">
        <v>506636597</v>
      </c>
      <c r="H254" s="174"/>
      <c r="I254" s="145"/>
      <c r="J254" s="70"/>
      <c r="K254" s="70"/>
    </row>
    <row r="255" spans="2:13" ht="15" customHeight="1">
      <c r="B255" s="549" t="s">
        <v>821</v>
      </c>
      <c r="C255" s="550"/>
      <c r="D255" s="321">
        <v>504427938</v>
      </c>
      <c r="E255" s="398">
        <v>3028587606</v>
      </c>
      <c r="F255" s="397">
        <v>500000000</v>
      </c>
      <c r="G255" s="398">
        <v>3028587606</v>
      </c>
      <c r="H255" s="174"/>
      <c r="I255" s="145"/>
      <c r="J255" s="70"/>
      <c r="K255" s="70"/>
    </row>
    <row r="256" spans="2:13" ht="15" customHeight="1">
      <c r="B256" s="627" t="s">
        <v>752</v>
      </c>
      <c r="C256" s="550"/>
      <c r="D256" s="321">
        <v>208959775</v>
      </c>
      <c r="E256" s="398">
        <v>608277093</v>
      </c>
      <c r="F256" s="397">
        <v>200000000</v>
      </c>
      <c r="G256" s="398">
        <v>608277093</v>
      </c>
      <c r="H256" s="174"/>
      <c r="I256" s="145"/>
      <c r="J256" s="70"/>
      <c r="K256" s="70"/>
    </row>
    <row r="257" spans="2:11" ht="15" customHeight="1">
      <c r="B257" s="627" t="s">
        <v>823</v>
      </c>
      <c r="C257" s="550"/>
      <c r="D257" s="321">
        <v>505570054</v>
      </c>
      <c r="E257" s="398">
        <v>6029073444</v>
      </c>
      <c r="F257" s="397">
        <v>500000000</v>
      </c>
      <c r="G257" s="398">
        <v>6029073444</v>
      </c>
      <c r="H257" s="174"/>
      <c r="I257" s="145"/>
      <c r="J257" s="70"/>
      <c r="K257" s="70"/>
    </row>
    <row r="258" spans="2:11" ht="15" customHeight="1">
      <c r="B258" s="627" t="s">
        <v>824</v>
      </c>
      <c r="C258" s="550"/>
      <c r="D258" s="321">
        <v>1007266531</v>
      </c>
      <c r="E258" s="398">
        <v>1002768289</v>
      </c>
      <c r="F258" s="397">
        <v>1000000000</v>
      </c>
      <c r="G258" s="398">
        <v>1002768289</v>
      </c>
      <c r="H258" s="174"/>
      <c r="I258" s="145"/>
      <c r="J258" s="70"/>
      <c r="K258" s="70"/>
    </row>
    <row r="259" spans="2:11" ht="15" customHeight="1">
      <c r="B259" s="627" t="s">
        <v>824</v>
      </c>
      <c r="C259" s="550"/>
      <c r="D259" s="321">
        <v>1014233133</v>
      </c>
      <c r="E259" s="398">
        <v>1002717642</v>
      </c>
      <c r="F259" s="397">
        <v>1000000001</v>
      </c>
      <c r="G259" s="398">
        <v>1002717642</v>
      </c>
      <c r="H259" s="174"/>
      <c r="I259" s="145"/>
      <c r="J259" s="70"/>
      <c r="K259" s="70"/>
    </row>
    <row r="260" spans="2:11" ht="15" customHeight="1">
      <c r="B260" s="627" t="s">
        <v>824</v>
      </c>
      <c r="C260" s="550"/>
      <c r="D260" s="321">
        <v>150912039</v>
      </c>
      <c r="E260" s="398">
        <v>755617428</v>
      </c>
      <c r="F260" s="397">
        <v>250000000</v>
      </c>
      <c r="G260" s="398">
        <v>755617428</v>
      </c>
      <c r="H260" s="174"/>
      <c r="I260" s="145"/>
      <c r="J260" s="70"/>
      <c r="K260" s="70"/>
    </row>
    <row r="261" spans="2:11" ht="15" customHeight="1">
      <c r="B261" s="627" t="s">
        <v>824</v>
      </c>
      <c r="C261" s="550"/>
      <c r="D261" s="321">
        <v>251600476</v>
      </c>
      <c r="E261" s="398">
        <v>1509638322</v>
      </c>
      <c r="F261" s="397">
        <v>250000000</v>
      </c>
      <c r="G261" s="398">
        <v>1509638322</v>
      </c>
      <c r="H261" s="174"/>
      <c r="I261" s="145"/>
      <c r="J261" s="70"/>
      <c r="K261" s="70"/>
    </row>
    <row r="262" spans="2:11" ht="15" customHeight="1">
      <c r="B262" s="627" t="s">
        <v>824</v>
      </c>
      <c r="C262" s="550"/>
      <c r="D262" s="321">
        <v>150676650</v>
      </c>
      <c r="E262" s="398">
        <v>303100996</v>
      </c>
      <c r="F262" s="397">
        <v>150000000</v>
      </c>
      <c r="G262" s="398">
        <v>303100996</v>
      </c>
      <c r="H262" s="174"/>
      <c r="I262" s="145"/>
      <c r="J262" s="70"/>
      <c r="K262" s="70"/>
    </row>
    <row r="263" spans="2:11" ht="15" customHeight="1">
      <c r="B263" s="627" t="s">
        <v>824</v>
      </c>
      <c r="C263" s="550"/>
      <c r="D263" s="321">
        <v>200484032</v>
      </c>
      <c r="E263" s="398">
        <v>199537570</v>
      </c>
      <c r="F263" s="397">
        <v>200000000</v>
      </c>
      <c r="G263" s="398">
        <v>199537570</v>
      </c>
      <c r="H263" s="174"/>
      <c r="I263" s="145"/>
      <c r="J263" s="70"/>
      <c r="K263" s="70"/>
    </row>
    <row r="264" spans="2:11" ht="15" customHeight="1">
      <c r="B264" s="627" t="s">
        <v>824</v>
      </c>
      <c r="C264" s="550"/>
      <c r="D264" s="321">
        <v>250685127</v>
      </c>
      <c r="E264" s="398">
        <v>2508705360</v>
      </c>
      <c r="F264" s="397">
        <v>250000000</v>
      </c>
      <c r="G264" s="398">
        <v>2508705360</v>
      </c>
      <c r="H264" s="174"/>
      <c r="I264" s="145"/>
      <c r="J264" s="70"/>
      <c r="K264" s="70"/>
    </row>
    <row r="265" spans="2:11" ht="15" customHeight="1">
      <c r="B265" s="627" t="s">
        <v>824</v>
      </c>
      <c r="C265" s="550"/>
      <c r="D265" s="321">
        <v>254220654</v>
      </c>
      <c r="E265" s="398">
        <v>755118480</v>
      </c>
      <c r="F265" s="397">
        <v>150000000</v>
      </c>
      <c r="G265" s="398">
        <v>755118480</v>
      </c>
      <c r="H265" s="174"/>
      <c r="I265" s="145"/>
      <c r="J265" s="70"/>
      <c r="K265" s="70"/>
    </row>
    <row r="266" spans="2:11" ht="15" customHeight="1">
      <c r="B266" s="627" t="s">
        <v>825</v>
      </c>
      <c r="C266" s="550"/>
      <c r="D266" s="321">
        <v>150000000</v>
      </c>
      <c r="E266" s="398">
        <v>607462120</v>
      </c>
      <c r="F266" s="397">
        <v>150000000</v>
      </c>
      <c r="G266" s="398">
        <v>607462120</v>
      </c>
      <c r="H266" s="174"/>
      <c r="I266" s="145"/>
      <c r="J266" s="70"/>
      <c r="K266" s="70"/>
    </row>
    <row r="267" spans="2:11" ht="15" customHeight="1">
      <c r="B267" s="627" t="s">
        <v>825</v>
      </c>
      <c r="C267" s="550"/>
      <c r="D267" s="321">
        <v>100000000</v>
      </c>
      <c r="E267" s="398">
        <v>100953789</v>
      </c>
      <c r="F267" s="397">
        <v>100000000</v>
      </c>
      <c r="G267" s="398">
        <v>100953789</v>
      </c>
      <c r="H267" s="174"/>
      <c r="I267" s="145"/>
      <c r="J267" s="70"/>
      <c r="K267" s="70"/>
    </row>
    <row r="268" spans="2:11" ht="15" customHeight="1">
      <c r="B268" s="627" t="s">
        <v>825</v>
      </c>
      <c r="C268" s="550"/>
      <c r="D268" s="321">
        <v>151558506</v>
      </c>
      <c r="E268" s="398">
        <v>152149818</v>
      </c>
      <c r="F268" s="397">
        <v>150000000</v>
      </c>
      <c r="G268" s="398">
        <v>152149818</v>
      </c>
      <c r="H268" s="174"/>
      <c r="I268" s="145"/>
      <c r="J268" s="70"/>
      <c r="K268" s="70"/>
    </row>
    <row r="269" spans="2:11" ht="15" customHeight="1">
      <c r="B269" s="627" t="s">
        <v>825</v>
      </c>
      <c r="C269" s="550"/>
      <c r="D269" s="321">
        <v>203127138</v>
      </c>
      <c r="E269" s="398">
        <v>204767570</v>
      </c>
      <c r="F269" s="397">
        <v>200000000</v>
      </c>
      <c r="G269" s="398">
        <v>204767570</v>
      </c>
      <c r="H269" s="174"/>
      <c r="I269" s="145"/>
      <c r="J269" s="70"/>
      <c r="K269" s="70"/>
    </row>
    <row r="270" spans="2:11" ht="15" customHeight="1">
      <c r="B270" s="627" t="s">
        <v>825</v>
      </c>
      <c r="C270" s="550"/>
      <c r="D270" s="321">
        <v>150000000</v>
      </c>
      <c r="E270" s="398">
        <v>452037471</v>
      </c>
      <c r="F270" s="397">
        <v>150000000</v>
      </c>
      <c r="G270" s="398">
        <v>452037471</v>
      </c>
      <c r="H270" s="174"/>
      <c r="I270" s="145"/>
      <c r="J270" s="70"/>
      <c r="K270" s="70"/>
    </row>
    <row r="271" spans="2:11" ht="15" customHeight="1">
      <c r="B271" s="627" t="s">
        <v>825</v>
      </c>
      <c r="C271" s="550"/>
      <c r="D271" s="321">
        <v>203206525</v>
      </c>
      <c r="E271" s="398">
        <v>2048473980</v>
      </c>
      <c r="F271" s="397">
        <v>200000000</v>
      </c>
      <c r="G271" s="398">
        <v>2048473980</v>
      </c>
      <c r="H271" s="174"/>
      <c r="I271" s="145"/>
      <c r="J271" s="70"/>
      <c r="K271" s="70"/>
    </row>
    <row r="272" spans="2:11" ht="15" customHeight="1">
      <c r="B272" s="627" t="s">
        <v>825</v>
      </c>
      <c r="C272" s="550"/>
      <c r="D272" s="321">
        <v>101241100</v>
      </c>
      <c r="E272" s="398">
        <v>203031844</v>
      </c>
      <c r="F272" s="397">
        <v>100000000</v>
      </c>
      <c r="G272" s="398">
        <v>203031844</v>
      </c>
      <c r="H272" s="174"/>
      <c r="I272" s="145"/>
      <c r="J272" s="70"/>
      <c r="K272" s="70"/>
    </row>
    <row r="273" spans="2:11" ht="15" customHeight="1">
      <c r="B273" s="553" t="s">
        <v>672</v>
      </c>
      <c r="C273" s="554"/>
      <c r="D273" s="404">
        <v>200859.93</v>
      </c>
      <c r="E273" s="398">
        <v>1563447851</v>
      </c>
      <c r="F273" s="399">
        <v>200000</v>
      </c>
      <c r="G273" s="398">
        <v>1563447851</v>
      </c>
      <c r="H273" s="174"/>
      <c r="I273" s="145"/>
      <c r="J273" s="70"/>
      <c r="K273" s="70"/>
    </row>
    <row r="274" spans="2:11" ht="15" customHeight="1">
      <c r="B274" s="553" t="s">
        <v>672</v>
      </c>
      <c r="C274" s="554"/>
      <c r="D274" s="404">
        <v>50494.5</v>
      </c>
      <c r="E274" s="398">
        <v>393660034</v>
      </c>
      <c r="F274" s="399">
        <v>50000</v>
      </c>
      <c r="G274" s="398">
        <v>393660034</v>
      </c>
      <c r="H274" s="174"/>
      <c r="I274" s="145"/>
      <c r="J274" s="70"/>
      <c r="K274" s="70"/>
    </row>
    <row r="275" spans="2:11" ht="15" customHeight="1">
      <c r="B275" s="549" t="s">
        <v>818</v>
      </c>
      <c r="C275" s="550"/>
      <c r="D275" s="404">
        <v>25236.49</v>
      </c>
      <c r="E275" s="398">
        <v>589474218</v>
      </c>
      <c r="F275" s="399">
        <v>25000</v>
      </c>
      <c r="G275" s="398">
        <v>589474218</v>
      </c>
      <c r="H275" s="174"/>
      <c r="I275" s="145"/>
      <c r="J275" s="70"/>
      <c r="K275" s="70"/>
    </row>
    <row r="276" spans="2:11" ht="15" customHeight="1">
      <c r="B276" s="549" t="s">
        <v>818</v>
      </c>
      <c r="C276" s="550"/>
      <c r="D276" s="404">
        <v>101124.08</v>
      </c>
      <c r="E276" s="398">
        <v>1575200906</v>
      </c>
      <c r="F276" s="399">
        <v>100000</v>
      </c>
      <c r="G276" s="398">
        <v>1575200906</v>
      </c>
      <c r="H276" s="174"/>
      <c r="I276" s="145"/>
      <c r="J276" s="70"/>
      <c r="K276" s="70"/>
    </row>
    <row r="277" spans="2:11" ht="15" customHeight="1">
      <c r="B277" s="549" t="s">
        <v>818</v>
      </c>
      <c r="C277" s="550"/>
      <c r="D277" s="404">
        <v>101006.86</v>
      </c>
      <c r="E277" s="398">
        <v>786688462</v>
      </c>
      <c r="F277" s="399">
        <v>100000</v>
      </c>
      <c r="G277" s="398">
        <v>786688462</v>
      </c>
      <c r="H277" s="174"/>
      <c r="I277" s="145"/>
      <c r="J277" s="70"/>
      <c r="K277" s="70"/>
    </row>
    <row r="278" spans="2:11" ht="15" customHeight="1">
      <c r="B278" s="549" t="s">
        <v>819</v>
      </c>
      <c r="C278" s="550"/>
      <c r="D278" s="404">
        <v>202170.2</v>
      </c>
      <c r="E278" s="398">
        <v>1574671116</v>
      </c>
      <c r="F278" s="399">
        <v>200000</v>
      </c>
      <c r="G278" s="398">
        <v>1574671116</v>
      </c>
      <c r="H278" s="174"/>
      <c r="I278" s="145"/>
      <c r="J278" s="70"/>
      <c r="K278" s="70"/>
    </row>
    <row r="279" spans="2:11" ht="15" customHeight="1">
      <c r="B279" s="553" t="s">
        <v>672</v>
      </c>
      <c r="C279" s="554"/>
      <c r="D279" s="321">
        <v>996608</v>
      </c>
      <c r="E279" s="398">
        <v>103157899</v>
      </c>
      <c r="F279" s="397">
        <v>1000000</v>
      </c>
      <c r="G279" s="398">
        <v>103157899</v>
      </c>
      <c r="H279" s="174"/>
      <c r="I279" s="145"/>
      <c r="J279" s="70"/>
      <c r="K279" s="70"/>
    </row>
    <row r="280" spans="2:11" ht="15" customHeight="1">
      <c r="B280" s="553" t="s">
        <v>672</v>
      </c>
      <c r="C280" s="554"/>
      <c r="D280" s="321">
        <v>996608</v>
      </c>
      <c r="E280" s="397">
        <v>185278795</v>
      </c>
      <c r="F280" s="397">
        <v>1000000</v>
      </c>
      <c r="G280" s="398">
        <v>185278795</v>
      </c>
      <c r="H280" s="174"/>
      <c r="I280" s="145"/>
      <c r="J280" s="70"/>
      <c r="K280" s="70"/>
    </row>
    <row r="281" spans="2:11" ht="15" customHeight="1">
      <c r="B281" s="553" t="s">
        <v>672</v>
      </c>
      <c r="C281" s="554"/>
      <c r="D281" s="321">
        <v>996608</v>
      </c>
      <c r="E281" s="397">
        <v>9204095038</v>
      </c>
      <c r="F281" s="397">
        <v>1000000</v>
      </c>
      <c r="G281" s="398">
        <v>9204095038</v>
      </c>
      <c r="H281" s="174"/>
      <c r="I281" s="145"/>
      <c r="J281" s="70"/>
      <c r="K281" s="70"/>
    </row>
    <row r="282" spans="2:11" ht="15" customHeight="1">
      <c r="B282" s="549" t="s">
        <v>821</v>
      </c>
      <c r="C282" s="550"/>
      <c r="D282" s="321">
        <v>1006599</v>
      </c>
      <c r="E282" s="397">
        <v>795004416</v>
      </c>
      <c r="F282" s="397">
        <v>1000000</v>
      </c>
      <c r="G282" s="398">
        <v>795004416</v>
      </c>
      <c r="H282" s="174"/>
      <c r="I282" s="145"/>
      <c r="J282" s="70"/>
      <c r="K282" s="70"/>
    </row>
    <row r="283" spans="2:11" ht="15" customHeight="1">
      <c r="B283" s="549" t="s">
        <v>821</v>
      </c>
      <c r="C283" s="550"/>
      <c r="D283" s="321">
        <v>1006599</v>
      </c>
      <c r="E283" s="397">
        <v>978406816</v>
      </c>
      <c r="F283" s="397">
        <v>1000000</v>
      </c>
      <c r="G283" s="398">
        <v>978406816</v>
      </c>
      <c r="H283" s="174"/>
      <c r="I283" s="145"/>
      <c r="J283" s="70"/>
      <c r="K283" s="70"/>
    </row>
    <row r="284" spans="2:11" ht="15" customHeight="1">
      <c r="B284" s="549" t="s">
        <v>821</v>
      </c>
      <c r="C284" s="550"/>
      <c r="D284" s="321">
        <v>1006599</v>
      </c>
      <c r="E284" s="397">
        <v>39404781</v>
      </c>
      <c r="F284" s="397">
        <v>1000000</v>
      </c>
      <c r="G284" s="398">
        <v>39404781</v>
      </c>
      <c r="H284" s="174"/>
      <c r="I284" s="145"/>
      <c r="J284" s="70"/>
      <c r="K284" s="70"/>
    </row>
    <row r="285" spans="2:11" ht="15" customHeight="1">
      <c r="B285" s="549" t="s">
        <v>818</v>
      </c>
      <c r="C285" s="550"/>
      <c r="D285" s="321">
        <v>1000441</v>
      </c>
      <c r="E285" s="397">
        <v>561000561</v>
      </c>
      <c r="F285" s="397">
        <v>1000000</v>
      </c>
      <c r="G285" s="398">
        <v>561000561</v>
      </c>
      <c r="H285" s="174"/>
      <c r="I285" s="145"/>
      <c r="J285" s="70"/>
      <c r="K285" s="70"/>
    </row>
    <row r="286" spans="2:11" ht="15" customHeight="1">
      <c r="B286" s="549" t="s">
        <v>822</v>
      </c>
      <c r="C286" s="550"/>
      <c r="D286" s="321">
        <v>1002586</v>
      </c>
      <c r="E286" s="397">
        <v>579989476</v>
      </c>
      <c r="F286" s="397">
        <v>1000000</v>
      </c>
      <c r="G286" s="398">
        <v>579989476</v>
      </c>
      <c r="H286" s="174"/>
      <c r="I286" s="145"/>
      <c r="J286" s="70"/>
      <c r="K286" s="70"/>
    </row>
    <row r="287" spans="2:11" ht="15" customHeight="1">
      <c r="B287" s="549" t="s">
        <v>822</v>
      </c>
      <c r="C287" s="550"/>
      <c r="D287" s="321">
        <v>1002586</v>
      </c>
      <c r="E287" s="397">
        <v>530326125</v>
      </c>
      <c r="F287" s="397">
        <v>1000000</v>
      </c>
      <c r="G287" s="398">
        <v>530326125</v>
      </c>
      <c r="H287" s="174"/>
      <c r="I287" s="145"/>
      <c r="J287" s="70"/>
      <c r="K287" s="70"/>
    </row>
    <row r="288" spans="2:11" ht="15" customHeight="1">
      <c r="B288" s="549" t="s">
        <v>826</v>
      </c>
      <c r="C288" s="550"/>
      <c r="D288" s="321">
        <v>1006233</v>
      </c>
      <c r="E288" s="397">
        <v>4907741224</v>
      </c>
      <c r="F288" s="397">
        <v>1000000</v>
      </c>
      <c r="G288" s="398">
        <v>4907741224</v>
      </c>
      <c r="H288" s="174"/>
      <c r="I288" s="145"/>
      <c r="J288" s="70"/>
      <c r="K288" s="70"/>
    </row>
    <row r="289" spans="2:11" ht="15" customHeight="1">
      <c r="B289" s="549" t="s">
        <v>826</v>
      </c>
      <c r="C289" s="550"/>
      <c r="D289" s="321">
        <v>1006589</v>
      </c>
      <c r="E289" s="397">
        <v>7938586156</v>
      </c>
      <c r="F289" s="397">
        <v>1000000</v>
      </c>
      <c r="G289" s="398">
        <v>7938586156</v>
      </c>
      <c r="H289" s="174"/>
      <c r="I289" s="145"/>
      <c r="J289" s="70"/>
      <c r="K289" s="70"/>
    </row>
    <row r="290" spans="2:11" ht="15" customHeight="1">
      <c r="B290" s="627" t="s">
        <v>833</v>
      </c>
      <c r="C290" s="550"/>
      <c r="D290" s="321">
        <v>957500</v>
      </c>
      <c r="E290" s="397">
        <v>706502850</v>
      </c>
      <c r="F290" s="397">
        <v>1000000</v>
      </c>
      <c r="G290" s="398">
        <v>706502850</v>
      </c>
      <c r="H290" s="174"/>
      <c r="I290" s="145"/>
      <c r="J290" s="70"/>
      <c r="K290" s="70"/>
    </row>
    <row r="291" spans="2:11" ht="15" customHeight="1">
      <c r="B291" s="549" t="s">
        <v>819</v>
      </c>
      <c r="C291" s="550"/>
      <c r="D291" s="321">
        <v>1004815</v>
      </c>
      <c r="E291" s="397">
        <v>498077184</v>
      </c>
      <c r="F291" s="397">
        <v>1000000</v>
      </c>
      <c r="G291" s="398">
        <v>498077184</v>
      </c>
      <c r="H291" s="174"/>
      <c r="I291" s="145"/>
      <c r="J291" s="70"/>
      <c r="K291" s="70"/>
    </row>
    <row r="292" spans="2:11" ht="15" customHeight="1">
      <c r="B292" s="627" t="s">
        <v>832</v>
      </c>
      <c r="C292" s="550"/>
      <c r="D292" s="321">
        <v>1006459</v>
      </c>
      <c r="E292" s="397">
        <v>48782880</v>
      </c>
      <c r="F292" s="397">
        <v>1000000</v>
      </c>
      <c r="G292" s="398">
        <v>48782880</v>
      </c>
      <c r="H292" s="174"/>
      <c r="I292" s="145"/>
      <c r="J292" s="70"/>
      <c r="K292" s="70"/>
    </row>
    <row r="293" spans="2:11" ht="15" customHeight="1">
      <c r="B293" s="627" t="s">
        <v>827</v>
      </c>
      <c r="C293" s="550"/>
      <c r="D293" s="321">
        <v>1000222</v>
      </c>
      <c r="E293" s="397">
        <v>929994420</v>
      </c>
      <c r="F293" s="397">
        <v>1000000</v>
      </c>
      <c r="G293" s="398">
        <v>929994420</v>
      </c>
      <c r="H293" s="174"/>
      <c r="I293" s="145"/>
      <c r="J293" s="70"/>
      <c r="K293" s="70"/>
    </row>
    <row r="294" spans="2:11" ht="15" customHeight="1">
      <c r="B294" s="553" t="s">
        <v>672</v>
      </c>
      <c r="C294" s="554"/>
      <c r="D294" s="405">
        <v>1000</v>
      </c>
      <c r="E294" s="397">
        <v>47873768</v>
      </c>
      <c r="F294" s="399">
        <v>1000</v>
      </c>
      <c r="G294" s="398">
        <v>47873768</v>
      </c>
      <c r="H294" s="174"/>
      <c r="I294" s="145"/>
      <c r="J294" s="70"/>
      <c r="K294" s="70"/>
    </row>
    <row r="295" spans="2:11" ht="15" customHeight="1">
      <c r="B295" s="553" t="s">
        <v>672</v>
      </c>
      <c r="C295" s="554"/>
      <c r="D295" s="405">
        <v>1000</v>
      </c>
      <c r="E295" s="397">
        <v>942004205</v>
      </c>
      <c r="F295" s="399">
        <v>1000</v>
      </c>
      <c r="G295" s="398">
        <v>942004205</v>
      </c>
      <c r="H295" s="174"/>
      <c r="I295" s="145"/>
      <c r="J295" s="70"/>
      <c r="K295" s="70"/>
    </row>
    <row r="296" spans="2:11" ht="15" customHeight="1">
      <c r="B296" s="553" t="s">
        <v>672</v>
      </c>
      <c r="C296" s="554"/>
      <c r="D296" s="405">
        <v>1003.616</v>
      </c>
      <c r="E296" s="397">
        <v>975687779</v>
      </c>
      <c r="F296" s="399">
        <v>1000</v>
      </c>
      <c r="G296" s="398">
        <v>975687779</v>
      </c>
      <c r="H296" s="174"/>
      <c r="I296" s="145"/>
      <c r="J296" s="70"/>
      <c r="K296" s="70"/>
    </row>
    <row r="297" spans="2:11" ht="15" customHeight="1">
      <c r="B297" s="553" t="s">
        <v>672</v>
      </c>
      <c r="C297" s="554"/>
      <c r="D297" s="405">
        <v>1001.3150071326676</v>
      </c>
      <c r="E297" s="397">
        <v>6337594706</v>
      </c>
      <c r="F297" s="399">
        <v>1000</v>
      </c>
      <c r="G297" s="398">
        <v>6337594706</v>
      </c>
      <c r="H297" s="174"/>
      <c r="I297" s="145"/>
      <c r="J297" s="70"/>
      <c r="K297" s="70"/>
    </row>
    <row r="298" spans="2:11" ht="15" customHeight="1">
      <c r="B298" s="553" t="s">
        <v>672</v>
      </c>
      <c r="C298" s="554"/>
      <c r="D298" s="405">
        <v>1019.9683333333334</v>
      </c>
      <c r="E298" s="397">
        <v>5490367820</v>
      </c>
      <c r="F298" s="399">
        <v>1000</v>
      </c>
      <c r="G298" s="398">
        <v>5490367820</v>
      </c>
      <c r="H298" s="174"/>
      <c r="I298" s="145"/>
      <c r="J298" s="70"/>
      <c r="K298" s="70"/>
    </row>
    <row r="299" spans="2:11" ht="15" customHeight="1">
      <c r="B299" s="549" t="s">
        <v>818</v>
      </c>
      <c r="C299" s="550"/>
      <c r="D299" s="404">
        <v>999.16444444444437</v>
      </c>
      <c r="E299" s="397">
        <v>70349878</v>
      </c>
      <c r="F299" s="399">
        <v>1000</v>
      </c>
      <c r="G299" s="398">
        <v>70349878</v>
      </c>
      <c r="H299" s="174"/>
      <c r="I299" s="145"/>
      <c r="J299" s="70"/>
      <c r="K299" s="70"/>
    </row>
    <row r="300" spans="2:11" ht="15" customHeight="1">
      <c r="B300" s="549" t="s">
        <v>818</v>
      </c>
      <c r="C300" s="550"/>
      <c r="D300" s="404">
        <v>999.1579999999999</v>
      </c>
      <c r="E300" s="397">
        <v>1485212084</v>
      </c>
      <c r="F300" s="399">
        <v>1000</v>
      </c>
      <c r="G300" s="398">
        <v>1485212084</v>
      </c>
      <c r="H300" s="174"/>
      <c r="I300" s="145"/>
      <c r="J300" s="70"/>
      <c r="K300" s="70"/>
    </row>
    <row r="301" spans="2:11" ht="15" customHeight="1">
      <c r="B301" s="549" t="s">
        <v>819</v>
      </c>
      <c r="C301" s="550"/>
      <c r="D301" s="404">
        <v>1009.5170000000001</v>
      </c>
      <c r="E301" s="397">
        <v>314629427</v>
      </c>
      <c r="F301" s="399">
        <v>1000</v>
      </c>
      <c r="G301" s="398">
        <v>314629427</v>
      </c>
      <c r="H301" s="174"/>
      <c r="I301" s="145"/>
      <c r="J301" s="70"/>
      <c r="K301" s="70"/>
    </row>
    <row r="302" spans="2:11" ht="15" customHeight="1">
      <c r="B302" s="549" t="s">
        <v>688</v>
      </c>
      <c r="C302" s="550"/>
      <c r="D302" s="321">
        <v>9271843</v>
      </c>
      <c r="E302" s="397">
        <v>497885691</v>
      </c>
      <c r="F302" s="398">
        <v>10000000</v>
      </c>
      <c r="G302" s="398">
        <v>497885691</v>
      </c>
      <c r="H302" s="174"/>
      <c r="I302" s="145"/>
      <c r="J302" s="70"/>
      <c r="K302" s="70"/>
    </row>
    <row r="303" spans="2:11" ht="15" customHeight="1">
      <c r="B303" s="553" t="s">
        <v>672</v>
      </c>
      <c r="C303" s="554"/>
      <c r="D303" s="321">
        <v>270000</v>
      </c>
      <c r="E303" s="318">
        <v>3190583836</v>
      </c>
      <c r="F303" s="318">
        <v>100000</v>
      </c>
      <c r="G303" s="398">
        <v>3190583836</v>
      </c>
      <c r="H303" s="174"/>
      <c r="I303" s="145"/>
      <c r="J303" s="70"/>
      <c r="K303" s="70"/>
    </row>
    <row r="304" spans="2:11" ht="15" customHeight="1">
      <c r="B304" s="553" t="s">
        <v>672</v>
      </c>
      <c r="C304" s="554"/>
      <c r="D304" s="321">
        <v>996608</v>
      </c>
      <c r="E304" s="397">
        <v>5314956830</v>
      </c>
      <c r="F304" s="397">
        <v>1000000</v>
      </c>
      <c r="G304" s="398">
        <v>5314956830</v>
      </c>
      <c r="H304" s="174"/>
      <c r="I304" s="145"/>
      <c r="J304" s="70"/>
      <c r="K304" s="70"/>
    </row>
    <row r="305" spans="2:11" ht="15" customHeight="1">
      <c r="B305" s="553" t="s">
        <v>672</v>
      </c>
      <c r="C305" s="554"/>
      <c r="D305" s="405">
        <v>1003.616</v>
      </c>
      <c r="E305" s="397">
        <v>5495024531.9200001</v>
      </c>
      <c r="F305" s="399">
        <v>1000</v>
      </c>
      <c r="G305" s="398">
        <v>5495024531.9200001</v>
      </c>
      <c r="H305" s="174"/>
      <c r="I305" s="145"/>
      <c r="J305" s="70"/>
      <c r="K305" s="70"/>
    </row>
    <row r="306" spans="2:11" ht="15" customHeight="1">
      <c r="B306" s="553" t="s">
        <v>672</v>
      </c>
      <c r="C306" s="554"/>
      <c r="D306" s="321">
        <v>500000000</v>
      </c>
      <c r="E306" s="397">
        <v>7013341160</v>
      </c>
      <c r="F306" s="397">
        <v>500000000</v>
      </c>
      <c r="G306" s="398">
        <v>7013341160</v>
      </c>
      <c r="H306" s="174"/>
      <c r="I306" s="145"/>
      <c r="J306" s="70"/>
      <c r="K306" s="70"/>
    </row>
    <row r="307" spans="2:11" ht="15" customHeight="1">
      <c r="B307" s="553" t="s">
        <v>672</v>
      </c>
      <c r="C307" s="554"/>
      <c r="D307" s="321">
        <v>500000000</v>
      </c>
      <c r="E307" s="397">
        <v>7100159850</v>
      </c>
      <c r="F307" s="397">
        <v>500000000</v>
      </c>
      <c r="G307" s="398">
        <v>7100159850</v>
      </c>
      <c r="H307" s="174"/>
      <c r="I307" s="145"/>
      <c r="J307" s="70"/>
      <c r="K307" s="70"/>
    </row>
    <row r="308" spans="2:11" ht="15" customHeight="1">
      <c r="B308" s="553" t="s">
        <v>672</v>
      </c>
      <c r="C308" s="554"/>
      <c r="D308" s="321">
        <v>1000000000</v>
      </c>
      <c r="E308" s="397">
        <v>50095294000</v>
      </c>
      <c r="F308" s="397">
        <v>1000000000</v>
      </c>
      <c r="G308" s="398">
        <v>50095294000</v>
      </c>
      <c r="H308" s="174"/>
      <c r="I308" s="145"/>
      <c r="J308" s="70"/>
      <c r="K308" s="70"/>
    </row>
    <row r="309" spans="2:11" ht="15" customHeight="1">
      <c r="B309" s="553" t="s">
        <v>818</v>
      </c>
      <c r="C309" s="554"/>
      <c r="D309" s="321">
        <v>1000000000</v>
      </c>
      <c r="E309" s="397">
        <v>1019082803</v>
      </c>
      <c r="F309" s="397">
        <v>1000000000</v>
      </c>
      <c r="G309" s="398">
        <v>1019082803</v>
      </c>
      <c r="H309" s="174"/>
      <c r="I309" s="145"/>
      <c r="J309" s="70"/>
      <c r="K309" s="70"/>
    </row>
    <row r="310" spans="2:11" ht="15" customHeight="1">
      <c r="B310" s="553" t="s">
        <v>672</v>
      </c>
      <c r="C310" s="554"/>
      <c r="D310" s="322">
        <v>100000000</v>
      </c>
      <c r="E310" s="397">
        <v>201907578</v>
      </c>
      <c r="F310" s="397">
        <v>100000000</v>
      </c>
      <c r="G310" s="397">
        <v>201907578</v>
      </c>
      <c r="H310" s="450"/>
      <c r="I310" s="145"/>
      <c r="J310" s="70"/>
      <c r="K310" s="70"/>
    </row>
    <row r="311" spans="2:11" ht="15" customHeight="1">
      <c r="B311" s="577" t="s">
        <v>810</v>
      </c>
      <c r="C311" s="579"/>
      <c r="D311" s="258">
        <f>SUM(D246:D310)</f>
        <v>13869748747.414785</v>
      </c>
      <c r="E311" s="258">
        <f>SUM(E246:E310)</f>
        <v>158406834575.91998</v>
      </c>
      <c r="F311" s="258">
        <f>SUM(F246:F310)</f>
        <v>13437784001</v>
      </c>
      <c r="G311" s="258">
        <f>SUM(G246:G310)</f>
        <v>158406834575.91998</v>
      </c>
      <c r="H311" s="292"/>
      <c r="I311" s="145"/>
      <c r="J311" s="70"/>
      <c r="K311" s="70"/>
    </row>
    <row r="312" spans="2:11" ht="15" customHeight="1">
      <c r="B312" s="577" t="s">
        <v>779</v>
      </c>
      <c r="C312" s="579"/>
      <c r="D312" s="25">
        <v>167848519889</v>
      </c>
      <c r="E312" s="25">
        <v>205474907959</v>
      </c>
      <c r="F312" s="25">
        <v>9870792606</v>
      </c>
      <c r="G312" s="25">
        <v>177824105212</v>
      </c>
      <c r="H312" s="292"/>
      <c r="I312" s="145"/>
      <c r="J312" s="70"/>
      <c r="K312" s="70"/>
    </row>
    <row r="313" spans="2:11" ht="15" customHeight="1">
      <c r="B313" s="551" t="s">
        <v>597</v>
      </c>
      <c r="C313" s="552"/>
      <c r="D313" s="259"/>
      <c r="E313" s="260"/>
      <c r="F313" s="261"/>
      <c r="G313" s="262"/>
      <c r="H313" s="132"/>
      <c r="I313" s="145"/>
      <c r="J313" s="70"/>
      <c r="K313" s="70"/>
    </row>
    <row r="314" spans="2:11" ht="15" customHeight="1">
      <c r="B314" s="566" t="s">
        <v>598</v>
      </c>
      <c r="C314" s="567"/>
      <c r="D314" s="406">
        <f>6301400000+2700600000</f>
        <v>9002000000</v>
      </c>
      <c r="E314" s="406">
        <f>6301400000+2700600000</f>
        <v>9002000000</v>
      </c>
      <c r="F314" s="253">
        <f>6301400000+2700600000</f>
        <v>9002000000</v>
      </c>
      <c r="G314" s="253">
        <f>6301400000+2700600000</f>
        <v>9002000000</v>
      </c>
      <c r="H314" s="132"/>
      <c r="I314" s="145"/>
      <c r="J314" s="70"/>
      <c r="K314" s="70"/>
    </row>
    <row r="315" spans="2:11" ht="15" customHeight="1">
      <c r="B315" s="566" t="s">
        <v>662</v>
      </c>
      <c r="C315" s="567"/>
      <c r="D315" s="253">
        <v>600000000</v>
      </c>
      <c r="E315" s="406">
        <v>1445000000</v>
      </c>
      <c r="F315" s="253">
        <v>600000000</v>
      </c>
      <c r="G315" s="406">
        <v>1445000000</v>
      </c>
      <c r="H315" s="132"/>
      <c r="I315" s="145"/>
      <c r="J315" s="70"/>
      <c r="K315" s="70"/>
    </row>
    <row r="316" spans="2:11" ht="15" customHeight="1">
      <c r="B316" s="561" t="s">
        <v>834</v>
      </c>
      <c r="C316" s="562"/>
      <c r="D316" s="254">
        <f>+D314+D315</f>
        <v>9602000000</v>
      </c>
      <c r="E316" s="254">
        <f>+E314+E315</f>
        <v>10447000000</v>
      </c>
      <c r="F316" s="255">
        <f>+F314+F315</f>
        <v>9602000000</v>
      </c>
      <c r="G316" s="255">
        <f>+G314+G315</f>
        <v>10447000000</v>
      </c>
      <c r="H316" s="132"/>
      <c r="I316" s="145"/>
      <c r="J316" s="70"/>
      <c r="K316" s="70"/>
    </row>
    <row r="317" spans="2:11" ht="15" customHeight="1">
      <c r="B317" s="561" t="s">
        <v>780</v>
      </c>
      <c r="C317" s="562"/>
      <c r="D317" s="254">
        <v>9202000000</v>
      </c>
      <c r="E317" s="254">
        <v>10005000000</v>
      </c>
      <c r="F317" s="255">
        <v>9202000000</v>
      </c>
      <c r="G317" s="255">
        <v>10005000000</v>
      </c>
      <c r="H317" s="132"/>
      <c r="I317" s="145"/>
      <c r="J317" s="70"/>
      <c r="K317" s="70"/>
    </row>
    <row r="318" spans="2:11">
      <c r="B318" s="100"/>
      <c r="C318" s="100"/>
      <c r="D318" s="101"/>
      <c r="E318" s="102"/>
      <c r="F318" s="203"/>
      <c r="G318" s="204"/>
      <c r="H318" s="175"/>
      <c r="I318" s="175"/>
      <c r="J318" s="103"/>
      <c r="K318" s="103"/>
    </row>
    <row r="319" spans="2:11">
      <c r="H319" s="148"/>
      <c r="J319" s="78"/>
    </row>
    <row r="320" spans="2:11" ht="14.25" customHeight="1">
      <c r="B320" s="563" t="s">
        <v>121</v>
      </c>
      <c r="C320" s="563"/>
      <c r="D320" s="563"/>
      <c r="E320" s="563"/>
      <c r="F320" s="140"/>
      <c r="H320" s="163"/>
      <c r="J320" s="78"/>
    </row>
    <row r="321" spans="1:11" ht="15" customHeight="1">
      <c r="B321" s="564" t="s">
        <v>122</v>
      </c>
      <c r="C321" s="565"/>
      <c r="D321" s="275" t="s">
        <v>123</v>
      </c>
      <c r="E321" s="275" t="s">
        <v>689</v>
      </c>
      <c r="I321" s="176"/>
    </row>
    <row r="322" spans="1:11" ht="15" customHeight="1">
      <c r="B322" s="566" t="s">
        <v>124</v>
      </c>
      <c r="C322" s="567"/>
      <c r="D322" s="253">
        <v>600000000</v>
      </c>
      <c r="E322" s="407">
        <v>1445000000</v>
      </c>
      <c r="F322" s="132"/>
      <c r="G322" s="163"/>
    </row>
    <row r="323" spans="1:11" ht="15" customHeight="1">
      <c r="B323" s="568" t="s">
        <v>811</v>
      </c>
      <c r="C323" s="569"/>
      <c r="D323" s="254">
        <f>+D322</f>
        <v>600000000</v>
      </c>
      <c r="E323" s="254">
        <f>+' Balance General'!D38</f>
        <v>1445000000</v>
      </c>
      <c r="F323" s="132"/>
      <c r="H323" s="163"/>
      <c r="I323" s="163"/>
      <c r="J323" s="79"/>
    </row>
    <row r="324" spans="1:11" ht="15" customHeight="1">
      <c r="B324" s="568" t="s">
        <v>781</v>
      </c>
      <c r="C324" s="569"/>
      <c r="D324" s="254">
        <f>+D323</f>
        <v>600000000</v>
      </c>
      <c r="E324" s="254">
        <f>+' Balance General'!E38</f>
        <v>1003000000</v>
      </c>
      <c r="F324" s="132"/>
      <c r="G324" s="144"/>
      <c r="H324" s="163"/>
      <c r="I324" s="163"/>
      <c r="J324" s="79"/>
    </row>
    <row r="325" spans="1:11">
      <c r="H325" s="176"/>
      <c r="I325" s="163"/>
      <c r="J325" s="79"/>
      <c r="K325" s="79"/>
    </row>
    <row r="326" spans="1:11" ht="12.75" customHeight="1">
      <c r="B326" s="104" t="s">
        <v>462</v>
      </c>
      <c r="C326" s="104" t="s">
        <v>98</v>
      </c>
      <c r="H326" s="176"/>
    </row>
    <row r="327" spans="1:11">
      <c r="C327" s="66" t="s">
        <v>125</v>
      </c>
    </row>
    <row r="328" spans="1:11">
      <c r="K328" s="79"/>
    </row>
    <row r="329" spans="1:11" ht="27.75" customHeight="1">
      <c r="A329" s="329"/>
      <c r="B329" s="570" t="s">
        <v>126</v>
      </c>
      <c r="C329" s="571"/>
      <c r="D329" s="283" t="s">
        <v>500</v>
      </c>
      <c r="E329" s="275" t="s">
        <v>225</v>
      </c>
      <c r="F329" s="275" t="s">
        <v>226</v>
      </c>
      <c r="G329" s="163"/>
      <c r="I329" s="163"/>
    </row>
    <row r="330" spans="1:11" ht="15" customHeight="1">
      <c r="A330" s="329"/>
      <c r="B330" s="566" t="s">
        <v>786</v>
      </c>
      <c r="C330" s="567"/>
      <c r="D330" s="210" t="s">
        <v>498</v>
      </c>
      <c r="E330" s="218">
        <v>354362671</v>
      </c>
      <c r="F330" s="443">
        <v>0</v>
      </c>
      <c r="G330" s="144"/>
      <c r="I330" s="163"/>
    </row>
    <row r="331" spans="1:11" ht="15" customHeight="1">
      <c r="A331" s="329"/>
      <c r="B331" s="566" t="s">
        <v>499</v>
      </c>
      <c r="C331" s="567"/>
      <c r="D331" s="210" t="s">
        <v>498</v>
      </c>
      <c r="E331" s="218">
        <v>313116889</v>
      </c>
      <c r="F331" s="443">
        <v>0</v>
      </c>
      <c r="G331" s="163"/>
    </row>
    <row r="332" spans="1:11" ht="15" customHeight="1">
      <c r="A332" s="329"/>
      <c r="B332" s="572" t="s">
        <v>808</v>
      </c>
      <c r="C332" s="572"/>
      <c r="D332" s="572"/>
      <c r="E332" s="254">
        <f>SUM(E330:E331)</f>
        <v>667479560</v>
      </c>
      <c r="F332" s="443">
        <v>0</v>
      </c>
      <c r="G332" s="132"/>
      <c r="H332" s="177"/>
      <c r="I332" s="177"/>
    </row>
    <row r="333" spans="1:11" ht="15" customHeight="1">
      <c r="A333" s="329"/>
      <c r="B333" s="572" t="s">
        <v>777</v>
      </c>
      <c r="C333" s="572"/>
      <c r="D333" s="572"/>
      <c r="E333" s="254">
        <v>822837882</v>
      </c>
      <c r="F333" s="443">
        <v>0</v>
      </c>
      <c r="G333" s="132"/>
    </row>
    <row r="334" spans="1:11">
      <c r="A334" s="329"/>
      <c r="F334" s="202"/>
      <c r="H334" s="163"/>
    </row>
    <row r="335" spans="1:11">
      <c r="A335" s="329"/>
      <c r="C335" s="66" t="s">
        <v>192</v>
      </c>
    </row>
    <row r="336" spans="1:11">
      <c r="A336" s="329"/>
    </row>
    <row r="337" spans="1:8" ht="27" customHeight="1">
      <c r="A337" s="329"/>
      <c r="B337" s="570" t="s">
        <v>126</v>
      </c>
      <c r="C337" s="573"/>
      <c r="D337" s="571"/>
      <c r="E337" s="283" t="s">
        <v>197</v>
      </c>
      <c r="F337" s="283" t="s">
        <v>198</v>
      </c>
      <c r="G337" s="163"/>
      <c r="H337" s="163"/>
    </row>
    <row r="338" spans="1:8" ht="15" customHeight="1">
      <c r="A338" s="329"/>
      <c r="B338" s="574" t="s">
        <v>613</v>
      </c>
      <c r="C338" s="575"/>
      <c r="D338" s="576"/>
      <c r="E338" s="218">
        <v>1698684543</v>
      </c>
      <c r="F338" s="451">
        <v>0</v>
      </c>
      <c r="H338" s="163"/>
    </row>
    <row r="339" spans="1:8" ht="15" customHeight="1">
      <c r="A339" s="329"/>
      <c r="B339" s="568" t="s">
        <v>808</v>
      </c>
      <c r="C339" s="634"/>
      <c r="D339" s="569"/>
      <c r="E339" s="209">
        <f>SUM(E338:E338)</f>
        <v>1698684543</v>
      </c>
      <c r="F339" s="460">
        <f>SUM(F338:F338)</f>
        <v>0</v>
      </c>
      <c r="G339" s="132"/>
      <c r="H339" s="163"/>
    </row>
    <row r="340" spans="1:8" ht="15" customHeight="1">
      <c r="A340" s="329"/>
      <c r="B340" s="572" t="s">
        <v>777</v>
      </c>
      <c r="C340" s="572"/>
      <c r="D340" s="572"/>
      <c r="E340" s="209">
        <v>578680000</v>
      </c>
      <c r="F340" s="460">
        <v>0</v>
      </c>
      <c r="G340" s="132"/>
      <c r="H340" s="163"/>
    </row>
    <row r="341" spans="1:8">
      <c r="B341" s="81"/>
      <c r="C341" s="81"/>
      <c r="D341" s="106"/>
      <c r="E341" s="106"/>
      <c r="H341" s="163"/>
    </row>
    <row r="342" spans="1:8" hidden="1">
      <c r="B342" s="66" t="s">
        <v>127</v>
      </c>
      <c r="C342" s="66"/>
      <c r="D342" s="107"/>
      <c r="E342" s="68"/>
      <c r="F342" s="178"/>
      <c r="G342" s="178"/>
      <c r="H342" s="179"/>
    </row>
    <row r="343" spans="1:8" hidden="1">
      <c r="B343" s="81"/>
      <c r="C343" s="81"/>
      <c r="D343" s="106"/>
      <c r="E343" s="106"/>
      <c r="H343" s="163"/>
    </row>
    <row r="344" spans="1:8" ht="30.75" hidden="1" customHeight="1">
      <c r="B344" s="628" t="s">
        <v>126</v>
      </c>
      <c r="C344" s="628"/>
      <c r="D344" s="105" t="s">
        <v>500</v>
      </c>
      <c r="E344" s="105" t="s">
        <v>225</v>
      </c>
      <c r="F344" s="288" t="s">
        <v>226</v>
      </c>
      <c r="H344" s="163"/>
    </row>
    <row r="345" spans="1:8" ht="15" hidden="1" customHeight="1">
      <c r="B345" s="604" t="s">
        <v>136</v>
      </c>
      <c r="C345" s="605"/>
      <c r="D345" s="77"/>
      <c r="E345" s="59">
        <v>0</v>
      </c>
      <c r="F345" s="160">
        <v>0</v>
      </c>
      <c r="H345" s="163"/>
    </row>
    <row r="346" spans="1:8" ht="15" hidden="1" customHeight="1">
      <c r="B346" s="604" t="s">
        <v>180</v>
      </c>
      <c r="C346" s="605"/>
      <c r="D346" s="77"/>
      <c r="E346" s="59">
        <v>0</v>
      </c>
      <c r="F346" s="160">
        <v>0</v>
      </c>
      <c r="H346" s="163"/>
    </row>
    <row r="347" spans="1:8" ht="15" hidden="1" customHeight="1">
      <c r="B347" s="629" t="s">
        <v>317</v>
      </c>
      <c r="C347" s="629"/>
      <c r="D347" s="629"/>
      <c r="E347" s="284">
        <v>0</v>
      </c>
      <c r="F347" s="287">
        <v>0</v>
      </c>
      <c r="H347" s="163"/>
    </row>
    <row r="348" spans="1:8" ht="15" hidden="1" customHeight="1">
      <c r="B348" s="629" t="s">
        <v>243</v>
      </c>
      <c r="C348" s="629"/>
      <c r="D348" s="629"/>
      <c r="E348" s="284">
        <v>0</v>
      </c>
      <c r="F348" s="287">
        <v>0</v>
      </c>
      <c r="H348" s="163"/>
    </row>
    <row r="349" spans="1:8" hidden="1">
      <c r="B349" s="81"/>
      <c r="C349" s="81"/>
      <c r="D349" s="106"/>
      <c r="E349" s="106"/>
      <c r="H349" s="163"/>
    </row>
    <row r="350" spans="1:8">
      <c r="B350" s="108"/>
      <c r="C350" s="108"/>
      <c r="D350" s="108"/>
      <c r="E350" s="108"/>
      <c r="F350" s="178"/>
      <c r="G350" s="178"/>
      <c r="H350" s="179"/>
    </row>
    <row r="351" spans="1:8">
      <c r="B351" s="66" t="s">
        <v>463</v>
      </c>
      <c r="C351" s="66" t="s">
        <v>210</v>
      </c>
      <c r="D351" s="66"/>
      <c r="E351" s="66"/>
      <c r="F351" s="180"/>
      <c r="G351" s="180"/>
      <c r="H351" s="181"/>
    </row>
    <row r="352" spans="1:8">
      <c r="B352" s="109"/>
      <c r="C352" s="109"/>
      <c r="D352" s="109"/>
      <c r="H352" s="163"/>
    </row>
    <row r="353" spans="2:12" ht="18" customHeight="1">
      <c r="B353" s="630" t="s">
        <v>118</v>
      </c>
      <c r="C353" s="630"/>
      <c r="D353" s="630"/>
      <c r="E353" s="631" t="s">
        <v>224</v>
      </c>
      <c r="F353" s="632"/>
      <c r="G353" s="632"/>
      <c r="H353" s="632"/>
      <c r="I353" s="633"/>
      <c r="J353" s="144"/>
    </row>
    <row r="354" spans="2:12" ht="33.6" customHeight="1">
      <c r="B354" s="630"/>
      <c r="C354" s="630"/>
      <c r="D354" s="630"/>
      <c r="E354" s="275" t="s">
        <v>782</v>
      </c>
      <c r="F354" s="275" t="s">
        <v>614</v>
      </c>
      <c r="G354" s="275" t="s">
        <v>615</v>
      </c>
      <c r="H354" s="275" t="s">
        <v>616</v>
      </c>
      <c r="I354" s="275" t="s">
        <v>812</v>
      </c>
      <c r="J354" s="144"/>
    </row>
    <row r="355" spans="2:12" ht="15" customHeight="1">
      <c r="B355" s="635" t="s">
        <v>618</v>
      </c>
      <c r="C355" s="635"/>
      <c r="D355" s="635"/>
      <c r="E355" s="451">
        <v>363271774</v>
      </c>
      <c r="F355" s="451">
        <v>7635453</v>
      </c>
      <c r="G355" s="451">
        <v>0</v>
      </c>
      <c r="H355" s="451">
        <v>0</v>
      </c>
      <c r="I355" s="451">
        <f>+E355+F355-G355+H355</f>
        <v>370907227</v>
      </c>
      <c r="J355" s="304"/>
    </row>
    <row r="356" spans="2:12" ht="15" customHeight="1">
      <c r="B356" s="635" t="s">
        <v>128</v>
      </c>
      <c r="C356" s="635"/>
      <c r="D356" s="635"/>
      <c r="E356" s="451">
        <v>1161872690</v>
      </c>
      <c r="F356" s="451">
        <v>114779447</v>
      </c>
      <c r="G356" s="451">
        <v>9811924</v>
      </c>
      <c r="H356" s="451">
        <v>0</v>
      </c>
      <c r="I356" s="451">
        <f>+E356+F356-G356+H356</f>
        <v>1266840213</v>
      </c>
      <c r="J356" s="304"/>
      <c r="K356" s="79"/>
    </row>
    <row r="357" spans="2:12" ht="15" customHeight="1">
      <c r="B357" s="635" t="s">
        <v>181</v>
      </c>
      <c r="C357" s="635"/>
      <c r="D357" s="635"/>
      <c r="E357" s="451">
        <v>30255915</v>
      </c>
      <c r="F357" s="451">
        <v>0</v>
      </c>
      <c r="G357" s="451">
        <v>0</v>
      </c>
      <c r="H357" s="451">
        <v>0</v>
      </c>
      <c r="I357" s="451">
        <f>+E357+F357-G357+H357</f>
        <v>30255915</v>
      </c>
      <c r="J357" s="304"/>
    </row>
    <row r="358" spans="2:12" ht="15" customHeight="1">
      <c r="B358" s="635" t="s">
        <v>129</v>
      </c>
      <c r="C358" s="635"/>
      <c r="D358" s="635"/>
      <c r="E358" s="451">
        <v>538445413</v>
      </c>
      <c r="F358" s="451">
        <v>74232969</v>
      </c>
      <c r="G358" s="451">
        <v>0</v>
      </c>
      <c r="H358" s="451">
        <v>0</v>
      </c>
      <c r="I358" s="451">
        <f>+E358+F358-G358+H358</f>
        <v>612678382</v>
      </c>
      <c r="J358" s="304"/>
      <c r="K358" s="79"/>
    </row>
    <row r="359" spans="2:12" ht="15" customHeight="1">
      <c r="B359" s="635" t="s">
        <v>130</v>
      </c>
      <c r="C359" s="635"/>
      <c r="D359" s="635"/>
      <c r="E359" s="451">
        <v>0</v>
      </c>
      <c r="F359" s="451">
        <v>0</v>
      </c>
      <c r="G359" s="451">
        <v>0</v>
      </c>
      <c r="H359" s="451">
        <v>0</v>
      </c>
      <c r="I359" s="451">
        <f>+E359+F359-G359+H359</f>
        <v>0</v>
      </c>
      <c r="J359" s="140"/>
      <c r="L359" s="79"/>
    </row>
    <row r="360" spans="2:12" ht="15" customHeight="1">
      <c r="B360" s="568" t="s">
        <v>808</v>
      </c>
      <c r="C360" s="634"/>
      <c r="D360" s="569"/>
      <c r="E360" s="452">
        <f>+E355+E356+E357+E358+E359</f>
        <v>2093845792</v>
      </c>
      <c r="F360" s="452">
        <f>+F355+F356+F357+F358+F359</f>
        <v>196647869</v>
      </c>
      <c r="G360" s="452">
        <f>+G355+G356+G357+G358+G359</f>
        <v>9811924</v>
      </c>
      <c r="H360" s="452">
        <f>+H355+H356+H357+H358+H359</f>
        <v>0</v>
      </c>
      <c r="I360" s="452">
        <f>SUM(I355:I359)</f>
        <v>2280681737</v>
      </c>
      <c r="J360" s="291"/>
      <c r="K360" s="79"/>
    </row>
    <row r="361" spans="2:12" ht="15" customHeight="1">
      <c r="B361" s="572" t="s">
        <v>777</v>
      </c>
      <c r="C361" s="572"/>
      <c r="D361" s="572"/>
      <c r="E361" s="452">
        <v>1768725057</v>
      </c>
      <c r="F361" s="452">
        <v>334321024</v>
      </c>
      <c r="G361" s="452">
        <v>9200289</v>
      </c>
      <c r="H361" s="452">
        <v>0</v>
      </c>
      <c r="I361" s="452">
        <v>2093845792</v>
      </c>
      <c r="J361" s="291"/>
    </row>
    <row r="362" spans="2:12" ht="18" customHeight="1">
      <c r="B362" s="636" t="s">
        <v>118</v>
      </c>
      <c r="C362" s="637"/>
      <c r="D362" s="631" t="s">
        <v>131</v>
      </c>
      <c r="E362" s="632"/>
      <c r="F362" s="632"/>
      <c r="G362" s="632"/>
      <c r="H362" s="632"/>
      <c r="I362" s="633"/>
      <c r="J362" s="144"/>
      <c r="K362" s="110"/>
    </row>
    <row r="363" spans="2:12" ht="36.6" customHeight="1">
      <c r="B363" s="638"/>
      <c r="C363" s="639"/>
      <c r="D363" s="275" t="s">
        <v>796</v>
      </c>
      <c r="E363" s="275" t="s">
        <v>614</v>
      </c>
      <c r="F363" s="275" t="s">
        <v>615</v>
      </c>
      <c r="G363" s="275" t="s">
        <v>616</v>
      </c>
      <c r="H363" s="275" t="s">
        <v>617</v>
      </c>
      <c r="I363" s="275" t="s">
        <v>813</v>
      </c>
      <c r="J363" s="547"/>
      <c r="K363" s="548"/>
    </row>
    <row r="364" spans="2:12" ht="15" customHeight="1">
      <c r="B364" s="574" t="s">
        <v>618</v>
      </c>
      <c r="C364" s="576"/>
      <c r="D364" s="451">
        <v>235475447</v>
      </c>
      <c r="E364" s="451">
        <f>5074914*6</f>
        <v>30449484</v>
      </c>
      <c r="F364" s="451">
        <v>0</v>
      </c>
      <c r="G364" s="451">
        <v>0</v>
      </c>
      <c r="H364" s="451">
        <f>+D364+E364-F364</f>
        <v>265924931</v>
      </c>
      <c r="I364" s="451">
        <f>+H364</f>
        <v>265924931</v>
      </c>
      <c r="J364" s="292"/>
      <c r="K364" s="79"/>
    </row>
    <row r="365" spans="2:12" ht="15" customHeight="1">
      <c r="B365" s="574" t="s">
        <v>128</v>
      </c>
      <c r="C365" s="576"/>
      <c r="D365" s="451">
        <v>727005178</v>
      </c>
      <c r="E365" s="451">
        <f>11481591+11481591+11481591+11481591+11481591+11481591</f>
        <v>68889546</v>
      </c>
      <c r="F365" s="451">
        <v>9811924</v>
      </c>
      <c r="G365" s="451">
        <v>0</v>
      </c>
      <c r="H365" s="451">
        <f>+D365+E365-F365</f>
        <v>786082800</v>
      </c>
      <c r="I365" s="451">
        <f>+H365</f>
        <v>786082800</v>
      </c>
      <c r="J365" s="292"/>
      <c r="K365" s="79"/>
    </row>
    <row r="366" spans="2:12" ht="15" customHeight="1">
      <c r="B366" s="574" t="s">
        <v>181</v>
      </c>
      <c r="C366" s="576"/>
      <c r="D366" s="451">
        <v>35178341</v>
      </c>
      <c r="E366" s="451">
        <f>218047*6</f>
        <v>1308282</v>
      </c>
      <c r="F366" s="451">
        <v>0</v>
      </c>
      <c r="G366" s="451">
        <v>0</v>
      </c>
      <c r="H366" s="451">
        <f>+D366+E366-F366</f>
        <v>36486623</v>
      </c>
      <c r="I366" s="451">
        <f>+H366</f>
        <v>36486623</v>
      </c>
      <c r="J366" s="292"/>
      <c r="K366" s="79"/>
    </row>
    <row r="367" spans="2:12" ht="15" customHeight="1">
      <c r="B367" s="574" t="s">
        <v>129</v>
      </c>
      <c r="C367" s="576"/>
      <c r="D367" s="451">
        <v>255602325</v>
      </c>
      <c r="E367" s="451">
        <f>6167525*6</f>
        <v>37005150</v>
      </c>
      <c r="F367" s="451">
        <v>0</v>
      </c>
      <c r="G367" s="451">
        <v>0</v>
      </c>
      <c r="H367" s="451">
        <f>+D367+E367-F367</f>
        <v>292607475</v>
      </c>
      <c r="I367" s="451">
        <f>+H367</f>
        <v>292607475</v>
      </c>
      <c r="J367" s="292"/>
      <c r="K367" s="79"/>
    </row>
    <row r="368" spans="2:12" ht="15" customHeight="1">
      <c r="B368" s="574" t="s">
        <v>130</v>
      </c>
      <c r="C368" s="576"/>
      <c r="D368" s="451">
        <v>0</v>
      </c>
      <c r="E368" s="451">
        <v>0</v>
      </c>
      <c r="F368" s="451">
        <v>0</v>
      </c>
      <c r="G368" s="451">
        <v>0</v>
      </c>
      <c r="H368" s="451">
        <f>+D368+E368-F368</f>
        <v>0</v>
      </c>
      <c r="I368" s="451">
        <f>+H368</f>
        <v>0</v>
      </c>
      <c r="J368" s="292"/>
      <c r="K368" s="79"/>
    </row>
    <row r="369" spans="2:11" ht="15" customHeight="1">
      <c r="B369" s="568" t="s">
        <v>808</v>
      </c>
      <c r="C369" s="569"/>
      <c r="D369" s="452">
        <f>SUM(D364:D368)</f>
        <v>1253261291</v>
      </c>
      <c r="E369" s="452">
        <f>SUM(E364:E368)</f>
        <v>137652462</v>
      </c>
      <c r="F369" s="452">
        <f t="shared" ref="F369:G369" si="0">SUM(F364:F368)</f>
        <v>9811924</v>
      </c>
      <c r="G369" s="452">
        <f t="shared" si="0"/>
        <v>0</v>
      </c>
      <c r="H369" s="452">
        <f>SUM(H364:H368)</f>
        <v>1381101829</v>
      </c>
      <c r="I369" s="452">
        <f>SUM(I364:I368)</f>
        <v>1381101829</v>
      </c>
      <c r="J369" s="291"/>
      <c r="K369" s="79"/>
    </row>
    <row r="370" spans="2:11" ht="15" customHeight="1">
      <c r="B370" s="640" t="s">
        <v>777</v>
      </c>
      <c r="C370" s="641"/>
      <c r="D370" s="452">
        <v>1040330118</v>
      </c>
      <c r="E370" s="452">
        <v>218153871</v>
      </c>
      <c r="F370" s="452">
        <v>5222698</v>
      </c>
      <c r="G370" s="452">
        <v>0</v>
      </c>
      <c r="H370" s="452">
        <v>1253261291</v>
      </c>
      <c r="I370" s="452">
        <f>+H370</f>
        <v>1253261291</v>
      </c>
      <c r="J370" s="291"/>
      <c r="K370" s="79"/>
    </row>
    <row r="371" spans="2:11">
      <c r="I371" s="163"/>
      <c r="J371" s="291"/>
    </row>
    <row r="372" spans="2:11">
      <c r="B372" s="66" t="s">
        <v>464</v>
      </c>
      <c r="C372" s="66" t="s">
        <v>523</v>
      </c>
      <c r="D372" s="66"/>
      <c r="E372" s="66"/>
      <c r="F372" s="180"/>
      <c r="G372" s="180"/>
      <c r="H372" s="181"/>
      <c r="I372" s="181"/>
      <c r="J372" s="181"/>
    </row>
    <row r="373" spans="2:11" ht="18" customHeight="1">
      <c r="B373" s="642" t="s">
        <v>79</v>
      </c>
      <c r="C373" s="643"/>
      <c r="D373" s="646" t="s">
        <v>630</v>
      </c>
      <c r="E373" s="647" t="s">
        <v>132</v>
      </c>
      <c r="F373" s="647"/>
      <c r="G373" s="647"/>
      <c r="J373" s="140"/>
    </row>
    <row r="374" spans="2:11" ht="18" customHeight="1">
      <c r="B374" s="644"/>
      <c r="C374" s="645"/>
      <c r="D374" s="646"/>
      <c r="E374" s="286" t="s">
        <v>133</v>
      </c>
      <c r="F374" s="278" t="s">
        <v>134</v>
      </c>
      <c r="G374" s="278" t="s">
        <v>135</v>
      </c>
      <c r="J374" s="140"/>
    </row>
    <row r="375" spans="2:11" ht="15" customHeight="1">
      <c r="B375" s="574" t="s">
        <v>619</v>
      </c>
      <c r="C375" s="576"/>
      <c r="D375" s="486">
        <v>35090895</v>
      </c>
      <c r="E375" s="486">
        <v>0</v>
      </c>
      <c r="F375" s="485">
        <v>0</v>
      </c>
      <c r="G375" s="485">
        <v>35090895</v>
      </c>
    </row>
    <row r="376" spans="2:11" ht="15" customHeight="1">
      <c r="B376" s="574" t="s">
        <v>620</v>
      </c>
      <c r="C376" s="576"/>
      <c r="D376" s="486">
        <v>16947870</v>
      </c>
      <c r="E376" s="486">
        <v>0</v>
      </c>
      <c r="F376" s="485">
        <v>0</v>
      </c>
      <c r="G376" s="485">
        <v>16947870</v>
      </c>
    </row>
    <row r="377" spans="2:11" ht="15" customHeight="1">
      <c r="B377" s="568" t="s">
        <v>814</v>
      </c>
      <c r="C377" s="569"/>
      <c r="D377" s="456">
        <f>SUM(D375:D376)</f>
        <v>52038765</v>
      </c>
      <c r="E377" s="456">
        <f>SUM(E375:E376)</f>
        <v>0</v>
      </c>
      <c r="F377" s="456">
        <f>SUM(F375:F376)</f>
        <v>0</v>
      </c>
      <c r="G377" s="456">
        <f>SUM(G375:G376)</f>
        <v>52038765</v>
      </c>
    </row>
    <row r="378" spans="2:11" ht="15" customHeight="1">
      <c r="B378" s="640" t="s">
        <v>783</v>
      </c>
      <c r="C378" s="641"/>
      <c r="D378" s="456">
        <v>52038765</v>
      </c>
      <c r="E378" s="456">
        <v>0</v>
      </c>
      <c r="F378" s="467">
        <v>0</v>
      </c>
      <c r="G378" s="467">
        <v>52038765</v>
      </c>
    </row>
    <row r="379" spans="2:11">
      <c r="H379" s="163"/>
      <c r="I379" s="163"/>
      <c r="J379" s="79"/>
    </row>
    <row r="380" spans="2:11">
      <c r="B380" s="104" t="s">
        <v>465</v>
      </c>
      <c r="C380" s="104" t="s">
        <v>524</v>
      </c>
      <c r="D380" s="66"/>
      <c r="H380" s="163"/>
      <c r="J380" s="111"/>
      <c r="K380" s="111"/>
    </row>
    <row r="381" spans="2:11">
      <c r="B381" s="642" t="s">
        <v>79</v>
      </c>
      <c r="C381" s="643"/>
      <c r="D381" s="646" t="s">
        <v>630</v>
      </c>
      <c r="E381" s="647" t="s">
        <v>132</v>
      </c>
      <c r="F381" s="647"/>
      <c r="G381" s="647"/>
    </row>
    <row r="382" spans="2:11">
      <c r="B382" s="644"/>
      <c r="C382" s="645"/>
      <c r="D382" s="646"/>
      <c r="E382" s="286" t="s">
        <v>133</v>
      </c>
      <c r="F382" s="278" t="s">
        <v>134</v>
      </c>
      <c r="G382" s="278" t="s">
        <v>135</v>
      </c>
      <c r="J382" s="79"/>
    </row>
    <row r="383" spans="2:11" ht="15" customHeight="1">
      <c r="B383" s="574" t="s">
        <v>698</v>
      </c>
      <c r="C383" s="576"/>
      <c r="D383" s="295">
        <v>406772908</v>
      </c>
      <c r="E383" s="490">
        <v>63274560</v>
      </c>
      <c r="F383" s="485">
        <v>0</v>
      </c>
      <c r="G383" s="487">
        <f>+D383+E383-F383</f>
        <v>470047468</v>
      </c>
      <c r="H383" s="182"/>
      <c r="I383" s="182"/>
    </row>
    <row r="384" spans="2:11" ht="15" customHeight="1">
      <c r="B384" s="574" t="s">
        <v>242</v>
      </c>
      <c r="C384" s="576"/>
      <c r="D384" s="295">
        <v>184818947</v>
      </c>
      <c r="E384" s="490">
        <v>218106049</v>
      </c>
      <c r="F384" s="485">
        <f>22498275+34655424</f>
        <v>57153699</v>
      </c>
      <c r="G384" s="487">
        <f>+D384+E384-F384</f>
        <v>345771297</v>
      </c>
      <c r="H384" s="182"/>
      <c r="I384" s="182"/>
    </row>
    <row r="385" spans="2:11" ht="15" customHeight="1">
      <c r="B385" s="574" t="s">
        <v>681</v>
      </c>
      <c r="C385" s="576"/>
      <c r="D385" s="317">
        <v>176178382</v>
      </c>
      <c r="E385" s="490">
        <v>0</v>
      </c>
      <c r="F385" s="491">
        <v>1121916</v>
      </c>
      <c r="G385" s="201">
        <f>+D385+E385-F385</f>
        <v>175056466</v>
      </c>
      <c r="H385" s="182"/>
      <c r="I385" s="182"/>
      <c r="J385" s="304"/>
      <c r="K385" s="79"/>
    </row>
    <row r="386" spans="2:11" ht="15" customHeight="1">
      <c r="B386" s="568" t="s">
        <v>814</v>
      </c>
      <c r="C386" s="569"/>
      <c r="D386" s="209">
        <f>SUM(D383:D385)</f>
        <v>767770237</v>
      </c>
      <c r="E386" s="460">
        <f>SUM(E383:E385)</f>
        <v>281380609</v>
      </c>
      <c r="F386" s="460">
        <f>SUM(F383:F385)</f>
        <v>58275615</v>
      </c>
      <c r="G386" s="209">
        <f>SUM(G383:G385)</f>
        <v>990875231</v>
      </c>
      <c r="H386" s="292"/>
      <c r="I386" s="292"/>
    </row>
    <row r="387" spans="2:11" ht="15" customHeight="1">
      <c r="B387" s="640" t="s">
        <v>783</v>
      </c>
      <c r="C387" s="641"/>
      <c r="D387" s="209">
        <v>831012135</v>
      </c>
      <c r="E387" s="460">
        <v>415287046</v>
      </c>
      <c r="F387" s="446">
        <v>478528944</v>
      </c>
      <c r="G387" s="232">
        <v>767770237</v>
      </c>
      <c r="H387" s="291"/>
    </row>
    <row r="388" spans="2:11">
      <c r="B388" s="66"/>
      <c r="C388" s="66"/>
      <c r="D388" s="66"/>
      <c r="H388" s="163"/>
      <c r="I388" s="163"/>
      <c r="J388" s="79"/>
    </row>
    <row r="389" spans="2:11">
      <c r="H389" s="163"/>
      <c r="I389" s="163"/>
      <c r="J389" s="79"/>
    </row>
    <row r="390" spans="2:11">
      <c r="B390" s="66" t="s">
        <v>466</v>
      </c>
      <c r="C390" s="66" t="s">
        <v>525</v>
      </c>
      <c r="D390" s="66"/>
      <c r="E390" s="66"/>
      <c r="H390" s="163"/>
      <c r="I390" s="163"/>
      <c r="J390" s="79"/>
    </row>
    <row r="391" spans="2:11">
      <c r="B391" s="66"/>
      <c r="C391" s="66"/>
      <c r="D391" s="66"/>
      <c r="E391" s="66"/>
      <c r="H391" s="163"/>
      <c r="I391" s="163"/>
      <c r="J391" s="79"/>
    </row>
    <row r="392" spans="2:11">
      <c r="B392" s="648" t="s">
        <v>79</v>
      </c>
      <c r="C392" s="649"/>
      <c r="D392" s="652" t="s">
        <v>132</v>
      </c>
      <c r="E392" s="652"/>
      <c r="H392" s="163"/>
      <c r="I392" s="163"/>
      <c r="J392" s="79"/>
    </row>
    <row r="393" spans="2:11">
      <c r="B393" s="650"/>
      <c r="C393" s="651"/>
      <c r="D393" s="285">
        <v>45838</v>
      </c>
      <c r="E393" s="285">
        <v>45657</v>
      </c>
      <c r="H393" s="163"/>
    </row>
    <row r="394" spans="2:11" hidden="1">
      <c r="B394" s="574" t="s">
        <v>621</v>
      </c>
      <c r="C394" s="576"/>
      <c r="D394" s="58" t="e">
        <f>SUMIF(#REF!,A394,#REF!)</f>
        <v>#REF!</v>
      </c>
      <c r="E394" s="58">
        <v>0</v>
      </c>
      <c r="H394" s="163"/>
    </row>
    <row r="395" spans="2:11" hidden="1">
      <c r="B395" s="574" t="s">
        <v>639</v>
      </c>
      <c r="C395" s="576"/>
      <c r="D395" s="58" t="e">
        <f>SUMIF(#REF!,A395,#REF!)</f>
        <v>#REF!</v>
      </c>
      <c r="E395" s="58">
        <v>0</v>
      </c>
      <c r="H395" s="163"/>
    </row>
    <row r="396" spans="2:11" hidden="1">
      <c r="B396" s="574" t="s">
        <v>638</v>
      </c>
      <c r="C396" s="576"/>
      <c r="D396" s="58" t="e">
        <f>SUMIF(#REF!,A396,#REF!)</f>
        <v>#REF!</v>
      </c>
      <c r="E396" s="58">
        <v>0</v>
      </c>
      <c r="H396" s="163"/>
    </row>
    <row r="397" spans="2:11">
      <c r="B397" s="574" t="s">
        <v>172</v>
      </c>
      <c r="C397" s="576"/>
      <c r="D397" s="451">
        <v>154843426</v>
      </c>
      <c r="E397" s="451">
        <v>573545462</v>
      </c>
      <c r="H397" s="163"/>
    </row>
    <row r="398" spans="2:11">
      <c r="B398" s="574" t="s">
        <v>585</v>
      </c>
      <c r="C398" s="576"/>
      <c r="D398" s="451">
        <v>5543600</v>
      </c>
      <c r="E398" s="451">
        <v>0</v>
      </c>
      <c r="H398" s="163"/>
    </row>
    <row r="399" spans="2:11">
      <c r="B399" s="574" t="s">
        <v>194</v>
      </c>
      <c r="C399" s="576"/>
      <c r="D399" s="451">
        <v>84556435</v>
      </c>
      <c r="E399" s="451">
        <v>31400633</v>
      </c>
      <c r="H399" s="163"/>
    </row>
    <row r="400" spans="2:11" hidden="1">
      <c r="B400" s="574" t="s">
        <v>248</v>
      </c>
      <c r="C400" s="576"/>
      <c r="D400" s="451">
        <v>0</v>
      </c>
      <c r="E400" s="451">
        <v>0</v>
      </c>
      <c r="H400" s="163"/>
    </row>
    <row r="401" spans="2:10" hidden="1">
      <c r="B401" s="574" t="s">
        <v>765</v>
      </c>
      <c r="C401" s="576"/>
      <c r="D401" s="451">
        <v>0</v>
      </c>
      <c r="E401" s="451">
        <v>0</v>
      </c>
      <c r="H401" s="163"/>
    </row>
    <row r="402" spans="2:10" hidden="1">
      <c r="B402" s="574" t="s">
        <v>766</v>
      </c>
      <c r="C402" s="576"/>
      <c r="D402" s="451">
        <v>0</v>
      </c>
      <c r="E402" s="451">
        <v>0</v>
      </c>
      <c r="H402" s="163"/>
    </row>
    <row r="403" spans="2:10">
      <c r="B403" s="574" t="s">
        <v>137</v>
      </c>
      <c r="C403" s="576"/>
      <c r="D403" s="451">
        <v>3949828</v>
      </c>
      <c r="E403" s="451">
        <v>5717073</v>
      </c>
      <c r="H403" s="163"/>
    </row>
    <row r="404" spans="2:10">
      <c r="B404" s="574" t="s">
        <v>681</v>
      </c>
      <c r="C404" s="576"/>
      <c r="D404" s="451">
        <v>3367195</v>
      </c>
      <c r="E404" s="451">
        <v>10097251</v>
      </c>
      <c r="H404" s="163"/>
    </row>
    <row r="405" spans="2:10">
      <c r="B405" s="574" t="s">
        <v>622</v>
      </c>
      <c r="C405" s="576"/>
      <c r="D405" s="451">
        <v>24615602</v>
      </c>
      <c r="E405" s="451">
        <v>24615602</v>
      </c>
      <c r="H405" s="163"/>
    </row>
    <row r="406" spans="2:10">
      <c r="B406" s="574" t="s">
        <v>315</v>
      </c>
      <c r="C406" s="576"/>
      <c r="D406" s="451">
        <v>28494168</v>
      </c>
      <c r="E406" s="451">
        <v>28494168</v>
      </c>
      <c r="H406" s="163"/>
    </row>
    <row r="407" spans="2:10" hidden="1">
      <c r="B407" s="574" t="s">
        <v>249</v>
      </c>
      <c r="C407" s="576"/>
      <c r="D407" s="451">
        <v>0</v>
      </c>
      <c r="E407" s="451"/>
      <c r="H407" s="163"/>
    </row>
    <row r="408" spans="2:10">
      <c r="B408" s="574" t="s">
        <v>272</v>
      </c>
      <c r="C408" s="576"/>
      <c r="D408" s="451">
        <v>256807512</v>
      </c>
      <c r="E408" s="451">
        <v>921606</v>
      </c>
      <c r="F408" s="457"/>
      <c r="G408" s="457"/>
      <c r="H408" s="177"/>
    </row>
    <row r="409" spans="2:10">
      <c r="B409" s="574" t="s">
        <v>273</v>
      </c>
      <c r="C409" s="576"/>
      <c r="D409" s="451">
        <v>18996960</v>
      </c>
      <c r="E409" s="451">
        <v>0</v>
      </c>
      <c r="F409" s="457"/>
      <c r="G409" s="457"/>
      <c r="H409" s="177"/>
    </row>
    <row r="410" spans="2:10">
      <c r="B410" s="640" t="s">
        <v>857</v>
      </c>
      <c r="C410" s="641"/>
      <c r="D410" s="456">
        <v>581174726</v>
      </c>
      <c r="E410" s="456">
        <v>674791795</v>
      </c>
      <c r="F410" s="292"/>
      <c r="G410" s="292"/>
      <c r="H410" s="177"/>
      <c r="I410" s="163"/>
      <c r="J410" s="79"/>
    </row>
    <row r="411" spans="2:10">
      <c r="B411" s="574" t="s">
        <v>193</v>
      </c>
      <c r="C411" s="576"/>
      <c r="D411" s="322">
        <v>0</v>
      </c>
      <c r="E411" s="322">
        <v>0</v>
      </c>
      <c r="F411" s="292"/>
      <c r="G411" s="292"/>
      <c r="H411" s="177"/>
      <c r="I411" s="163"/>
      <c r="J411" s="79"/>
    </row>
    <row r="412" spans="2:10">
      <c r="B412" s="640" t="s">
        <v>856</v>
      </c>
      <c r="C412" s="641"/>
      <c r="D412" s="456">
        <v>0</v>
      </c>
      <c r="E412" s="456">
        <v>0</v>
      </c>
      <c r="F412" s="292"/>
      <c r="G412" s="292"/>
      <c r="H412" s="177"/>
      <c r="I412" s="163"/>
      <c r="J412" s="79"/>
    </row>
    <row r="413" spans="2:10">
      <c r="B413" s="68"/>
      <c r="C413" s="68"/>
      <c r="D413" s="112"/>
      <c r="E413" s="112"/>
      <c r="F413" s="453"/>
      <c r="G413" s="454"/>
      <c r="H413" s="177"/>
      <c r="I413" s="163"/>
      <c r="J413" s="79"/>
    </row>
    <row r="414" spans="2:10">
      <c r="B414" s="66" t="s">
        <v>467</v>
      </c>
      <c r="C414" s="66" t="s">
        <v>502</v>
      </c>
      <c r="D414" s="66"/>
      <c r="E414" s="66"/>
      <c r="F414" s="455"/>
      <c r="G414" s="455"/>
      <c r="H414" s="455"/>
      <c r="I414" s="163"/>
      <c r="J414" s="79"/>
    </row>
    <row r="415" spans="2:10">
      <c r="B415" s="89"/>
      <c r="C415" s="89"/>
      <c r="D415" s="89"/>
      <c r="E415" s="89"/>
      <c r="F415" s="180"/>
      <c r="G415" s="180"/>
      <c r="H415" s="181"/>
      <c r="I415" s="163"/>
      <c r="J415" s="79"/>
    </row>
    <row r="416" spans="2:10">
      <c r="C416" s="89" t="s">
        <v>501</v>
      </c>
      <c r="D416" s="89"/>
      <c r="E416" s="89"/>
      <c r="F416" s="180"/>
      <c r="G416" s="180"/>
      <c r="H416" s="181"/>
      <c r="I416" s="163"/>
      <c r="J416" s="79"/>
    </row>
    <row r="417" spans="2:10">
      <c r="B417" s="570" t="s">
        <v>138</v>
      </c>
      <c r="C417" s="571"/>
      <c r="D417" s="283" t="s">
        <v>197</v>
      </c>
      <c r="E417" s="283" t="s">
        <v>198</v>
      </c>
      <c r="H417" s="163"/>
    </row>
    <row r="418" spans="2:10" ht="15" customHeight="1">
      <c r="B418" s="653" t="s">
        <v>749</v>
      </c>
      <c r="C418" s="654"/>
      <c r="D418" s="451">
        <v>21930688780</v>
      </c>
      <c r="E418" s="458">
        <v>0</v>
      </c>
      <c r="F418" s="177"/>
      <c r="H418" s="163"/>
    </row>
    <row r="419" spans="2:10" ht="15" customHeight="1">
      <c r="B419" s="653" t="s">
        <v>816</v>
      </c>
      <c r="C419" s="654"/>
      <c r="D419" s="451">
        <v>6588972</v>
      </c>
      <c r="E419" s="459"/>
      <c r="F419" s="177"/>
      <c r="H419" s="163"/>
    </row>
    <row r="420" spans="2:10" ht="15" customHeight="1">
      <c r="B420" s="614" t="s">
        <v>814</v>
      </c>
      <c r="C420" s="615"/>
      <c r="D420" s="460">
        <v>21937277752</v>
      </c>
      <c r="E420" s="460">
        <v>0</v>
      </c>
      <c r="F420" s="177"/>
      <c r="H420" s="163"/>
    </row>
    <row r="421" spans="2:10" ht="15" customHeight="1">
      <c r="B421" s="614" t="s">
        <v>783</v>
      </c>
      <c r="C421" s="615"/>
      <c r="D421" s="460">
        <v>54154469638</v>
      </c>
      <c r="E421" s="461">
        <v>0</v>
      </c>
      <c r="F421" s="177"/>
      <c r="H421" s="163"/>
      <c r="I421" s="163"/>
      <c r="J421" s="79"/>
    </row>
    <row r="422" spans="2:10">
      <c r="B422" s="73"/>
      <c r="C422" s="73"/>
      <c r="D422" s="73"/>
      <c r="E422" s="73"/>
      <c r="H422" s="163"/>
      <c r="I422" s="163"/>
      <c r="J422" s="79"/>
    </row>
    <row r="423" spans="2:10">
      <c r="B423" s="73"/>
      <c r="C423" s="73"/>
      <c r="D423" s="73"/>
      <c r="E423" s="73"/>
      <c r="H423" s="163"/>
      <c r="I423" s="163"/>
      <c r="J423" s="79"/>
    </row>
    <row r="424" spans="2:10">
      <c r="C424" s="89" t="s">
        <v>623</v>
      </c>
      <c r="D424" s="73"/>
      <c r="E424" s="73"/>
      <c r="H424" s="163"/>
      <c r="I424" s="163"/>
      <c r="J424" s="79"/>
    </row>
    <row r="425" spans="2:10" ht="30" customHeight="1">
      <c r="B425" s="570" t="s">
        <v>138</v>
      </c>
      <c r="C425" s="571"/>
      <c r="D425" s="283" t="s">
        <v>197</v>
      </c>
      <c r="E425" s="283" t="s">
        <v>198</v>
      </c>
      <c r="H425" s="163"/>
      <c r="I425" s="163"/>
      <c r="J425" s="79"/>
    </row>
    <row r="426" spans="2:10" ht="15" customHeight="1">
      <c r="B426" s="653" t="s">
        <v>193</v>
      </c>
      <c r="C426" s="654"/>
      <c r="D426" s="462">
        <v>0</v>
      </c>
      <c r="E426" s="462">
        <v>0</v>
      </c>
      <c r="H426" s="163"/>
      <c r="I426" s="163"/>
      <c r="J426" s="79"/>
    </row>
    <row r="427" spans="2:10" ht="15" customHeight="1">
      <c r="B427" s="614" t="s">
        <v>814</v>
      </c>
      <c r="C427" s="615"/>
      <c r="D427" s="460">
        <f>SUM(D426)</f>
        <v>0</v>
      </c>
      <c r="E427" s="460">
        <v>0</v>
      </c>
      <c r="H427" s="163"/>
      <c r="I427" s="163"/>
      <c r="J427" s="79"/>
    </row>
    <row r="428" spans="2:10" ht="15" customHeight="1">
      <c r="B428" s="614" t="s">
        <v>783</v>
      </c>
      <c r="C428" s="615"/>
      <c r="D428" s="460">
        <f>SUM(D427)</f>
        <v>0</v>
      </c>
      <c r="E428" s="460">
        <v>0</v>
      </c>
      <c r="H428" s="163"/>
      <c r="I428" s="163"/>
      <c r="J428" s="79"/>
    </row>
    <row r="429" spans="2:10">
      <c r="B429" s="113"/>
      <c r="C429" s="113"/>
      <c r="D429" s="463"/>
      <c r="E429" s="463"/>
      <c r="H429" s="163"/>
      <c r="I429" s="163"/>
      <c r="J429" s="79"/>
    </row>
    <row r="430" spans="2:10" ht="15" customHeight="1">
      <c r="B430" s="655" t="s">
        <v>858</v>
      </c>
      <c r="C430" s="655"/>
      <c r="D430" s="464">
        <f>+D420+D427</f>
        <v>21937277752</v>
      </c>
      <c r="E430" s="464">
        <v>0</v>
      </c>
      <c r="H430" s="163"/>
      <c r="I430" s="163"/>
      <c r="J430" s="79"/>
    </row>
    <row r="431" spans="2:10" ht="15" customHeight="1">
      <c r="B431" s="655" t="s">
        <v>784</v>
      </c>
      <c r="C431" s="655"/>
      <c r="D431" s="464">
        <f>+D421+D428</f>
        <v>54154469638</v>
      </c>
      <c r="E431" s="464">
        <v>0</v>
      </c>
      <c r="H431" s="163"/>
      <c r="I431" s="163"/>
      <c r="J431" s="79"/>
    </row>
    <row r="432" spans="2:10">
      <c r="B432" s="113"/>
      <c r="C432" s="113"/>
      <c r="D432" s="106"/>
      <c r="E432" s="106"/>
      <c r="H432" s="163"/>
      <c r="I432" s="163"/>
      <c r="J432" s="79"/>
    </row>
    <row r="433" spans="2:10">
      <c r="B433" s="113"/>
      <c r="C433" s="113"/>
      <c r="D433" s="106"/>
      <c r="E433" s="106"/>
      <c r="H433" s="163"/>
      <c r="I433" s="163"/>
      <c r="J433" s="79"/>
    </row>
    <row r="434" spans="2:10">
      <c r="B434" s="66" t="s">
        <v>468</v>
      </c>
      <c r="C434" s="66" t="s">
        <v>526</v>
      </c>
      <c r="D434" s="66"/>
      <c r="E434" s="66"/>
      <c r="F434" s="180"/>
      <c r="G434" s="180"/>
      <c r="H434" s="181"/>
      <c r="I434" s="163"/>
      <c r="J434" s="79"/>
    </row>
    <row r="435" spans="2:10">
      <c r="B435" s="104"/>
      <c r="C435" s="104"/>
      <c r="D435" s="104"/>
      <c r="H435" s="163"/>
      <c r="I435" s="163"/>
      <c r="J435" s="79"/>
    </row>
    <row r="436" spans="2:10" ht="21" customHeight="1">
      <c r="B436" s="570" t="s">
        <v>79</v>
      </c>
      <c r="C436" s="571"/>
      <c r="D436" s="283" t="s">
        <v>197</v>
      </c>
      <c r="E436" s="283" t="s">
        <v>198</v>
      </c>
      <c r="H436" s="163"/>
      <c r="I436" s="163"/>
      <c r="J436" s="79"/>
    </row>
    <row r="437" spans="2:10">
      <c r="B437" s="566" t="s">
        <v>193</v>
      </c>
      <c r="C437" s="567"/>
      <c r="D437" s="442">
        <v>0</v>
      </c>
      <c r="E437" s="442">
        <v>0</v>
      </c>
      <c r="H437" s="163"/>
      <c r="I437" s="163"/>
      <c r="J437" s="79"/>
    </row>
    <row r="438" spans="2:10" ht="17.399999999999999" customHeight="1">
      <c r="B438" s="614" t="s">
        <v>814</v>
      </c>
      <c r="C438" s="615"/>
      <c r="D438" s="460">
        <f>SUM(D437)</f>
        <v>0</v>
      </c>
      <c r="E438" s="460">
        <f>SUM(E437)</f>
        <v>0</v>
      </c>
      <c r="H438" s="163"/>
      <c r="I438" s="163"/>
      <c r="J438" s="79"/>
    </row>
    <row r="439" spans="2:10" ht="17.399999999999999" customHeight="1">
      <c r="B439" s="614" t="s">
        <v>783</v>
      </c>
      <c r="C439" s="615"/>
      <c r="D439" s="460">
        <v>0</v>
      </c>
      <c r="E439" s="460">
        <v>0</v>
      </c>
      <c r="H439" s="163"/>
      <c r="I439" s="163"/>
      <c r="J439" s="79"/>
    </row>
    <row r="440" spans="2:10">
      <c r="B440" s="113"/>
      <c r="C440" s="113"/>
      <c r="D440" s="106"/>
      <c r="E440" s="106"/>
      <c r="H440" s="163"/>
      <c r="I440" s="163"/>
      <c r="J440" s="79"/>
    </row>
    <row r="441" spans="2:10">
      <c r="B441" s="66" t="s">
        <v>469</v>
      </c>
      <c r="C441" s="66" t="s">
        <v>527</v>
      </c>
      <c r="D441" s="66"/>
      <c r="E441" s="66"/>
      <c r="F441" s="180"/>
      <c r="G441" s="180"/>
      <c r="H441" s="181"/>
      <c r="I441" s="163"/>
      <c r="J441" s="79"/>
    </row>
    <row r="442" spans="2:10">
      <c r="B442" s="104"/>
      <c r="C442" s="104"/>
      <c r="D442" s="104"/>
      <c r="H442" s="163"/>
      <c r="I442" s="163"/>
      <c r="J442" s="79"/>
    </row>
    <row r="443" spans="2:10" ht="21" customHeight="1">
      <c r="B443" s="570" t="s">
        <v>79</v>
      </c>
      <c r="C443" s="571"/>
      <c r="D443" s="283" t="s">
        <v>197</v>
      </c>
      <c r="E443" s="283" t="s">
        <v>198</v>
      </c>
      <c r="G443" s="144"/>
      <c r="H443" s="163"/>
      <c r="I443" s="163"/>
      <c r="J443" s="79"/>
    </row>
    <row r="444" spans="2:10" ht="15" customHeight="1">
      <c r="B444" s="566" t="s">
        <v>193</v>
      </c>
      <c r="C444" s="567"/>
      <c r="D444" s="442">
        <v>0</v>
      </c>
      <c r="E444" s="442">
        <v>0</v>
      </c>
      <c r="F444" s="144"/>
      <c r="G444" s="163"/>
      <c r="H444" s="163"/>
      <c r="I444" s="163"/>
      <c r="J444" s="79"/>
    </row>
    <row r="445" spans="2:10" ht="15" customHeight="1">
      <c r="B445" s="614" t="s">
        <v>814</v>
      </c>
      <c r="C445" s="615"/>
      <c r="D445" s="460">
        <f>SUM(D444)</f>
        <v>0</v>
      </c>
      <c r="E445" s="460">
        <f>SUM(E444)</f>
        <v>0</v>
      </c>
      <c r="F445" s="144"/>
      <c r="G445" s="144"/>
      <c r="H445" s="163"/>
      <c r="I445" s="163"/>
      <c r="J445" s="79"/>
    </row>
    <row r="446" spans="2:10" ht="15" customHeight="1">
      <c r="B446" s="614" t="s">
        <v>783</v>
      </c>
      <c r="C446" s="615"/>
      <c r="D446" s="460">
        <v>0</v>
      </c>
      <c r="E446" s="460">
        <v>0</v>
      </c>
      <c r="F446" s="144"/>
      <c r="G446" s="144"/>
      <c r="H446" s="163"/>
      <c r="I446" s="163"/>
      <c r="J446" s="79"/>
    </row>
    <row r="447" spans="2:10">
      <c r="B447" s="114"/>
      <c r="C447" s="114"/>
      <c r="D447" s="114"/>
      <c r="E447" s="115"/>
      <c r="F447" s="144"/>
      <c r="G447" s="144"/>
      <c r="H447" s="163"/>
      <c r="I447" s="163"/>
      <c r="J447" s="79"/>
    </row>
    <row r="448" spans="2:10">
      <c r="B448" s="66" t="s">
        <v>470</v>
      </c>
      <c r="C448" s="66" t="s">
        <v>528</v>
      </c>
      <c r="D448" s="66"/>
      <c r="E448" s="66"/>
      <c r="H448" s="163"/>
      <c r="I448" s="163"/>
      <c r="J448" s="79"/>
    </row>
    <row r="449" spans="2:10">
      <c r="B449" s="89"/>
      <c r="C449" s="89"/>
      <c r="D449" s="89"/>
      <c r="E449" s="89"/>
      <c r="H449" s="163"/>
      <c r="I449" s="163"/>
      <c r="J449" s="79"/>
    </row>
    <row r="450" spans="2:10" ht="18" customHeight="1">
      <c r="B450" s="570" t="s">
        <v>138</v>
      </c>
      <c r="C450" s="571"/>
      <c r="D450" s="283" t="s">
        <v>197</v>
      </c>
      <c r="E450" s="283" t="s">
        <v>198</v>
      </c>
      <c r="G450" s="144"/>
      <c r="H450" s="181"/>
      <c r="I450" s="163"/>
      <c r="J450" s="79"/>
    </row>
    <row r="451" spans="2:10" ht="15" customHeight="1">
      <c r="B451" s="566" t="s">
        <v>212</v>
      </c>
      <c r="C451" s="567"/>
      <c r="D451" s="458">
        <v>0</v>
      </c>
      <c r="E451" s="458">
        <v>0</v>
      </c>
      <c r="F451" s="144"/>
      <c r="G451" s="144"/>
      <c r="H451" s="181"/>
      <c r="I451" s="163"/>
      <c r="J451" s="79"/>
    </row>
    <row r="452" spans="2:10" ht="15" customHeight="1">
      <c r="B452" s="614" t="s">
        <v>814</v>
      </c>
      <c r="C452" s="615"/>
      <c r="D452" s="460">
        <f>SUM(D451)</f>
        <v>0</v>
      </c>
      <c r="E452" s="460">
        <f>SUM(E451)</f>
        <v>0</v>
      </c>
      <c r="F452" s="144"/>
      <c r="G452" s="144"/>
      <c r="H452" s="163"/>
      <c r="I452" s="163"/>
      <c r="J452" s="79"/>
    </row>
    <row r="453" spans="2:10" ht="15" customHeight="1">
      <c r="B453" s="614" t="s">
        <v>783</v>
      </c>
      <c r="C453" s="615"/>
      <c r="D453" s="460">
        <v>0</v>
      </c>
      <c r="E453" s="460">
        <v>0</v>
      </c>
      <c r="F453" s="144"/>
      <c r="G453" s="144"/>
      <c r="H453" s="163"/>
      <c r="I453" s="163"/>
      <c r="J453" s="79"/>
    </row>
    <row r="454" spans="2:10">
      <c r="B454" s="94"/>
      <c r="C454" s="94"/>
      <c r="D454" s="94"/>
      <c r="E454" s="94"/>
      <c r="H454" s="163"/>
      <c r="I454" s="163"/>
      <c r="J454" s="79"/>
    </row>
    <row r="455" spans="2:10">
      <c r="B455" s="66" t="s">
        <v>471</v>
      </c>
      <c r="C455" s="66" t="s">
        <v>865</v>
      </c>
      <c r="D455" s="66"/>
      <c r="E455" s="66"/>
      <c r="H455" s="163"/>
      <c r="I455" s="163"/>
      <c r="J455" s="79"/>
    </row>
    <row r="456" spans="2:10">
      <c r="B456" s="89"/>
      <c r="C456" s="89"/>
      <c r="D456" s="89"/>
      <c r="E456" s="89"/>
      <c r="H456" s="163"/>
      <c r="I456" s="163"/>
      <c r="J456" s="79"/>
    </row>
    <row r="457" spans="2:10" ht="25.2" customHeight="1">
      <c r="B457" s="570" t="s">
        <v>138</v>
      </c>
      <c r="C457" s="571"/>
      <c r="D457" s="283" t="s">
        <v>197</v>
      </c>
      <c r="E457" s="283" t="s">
        <v>198</v>
      </c>
      <c r="F457" s="180"/>
      <c r="G457" s="180"/>
      <c r="H457" s="163"/>
      <c r="I457" s="163"/>
      <c r="J457" s="79"/>
    </row>
    <row r="458" spans="2:10" ht="15" customHeight="1">
      <c r="B458" s="566" t="s">
        <v>193</v>
      </c>
      <c r="C458" s="567"/>
      <c r="D458" s="458">
        <v>0</v>
      </c>
      <c r="E458" s="458">
        <v>0</v>
      </c>
      <c r="F458" s="180"/>
      <c r="G458" s="180"/>
      <c r="H458" s="163"/>
      <c r="I458" s="163"/>
      <c r="J458" s="79"/>
    </row>
    <row r="459" spans="2:10" ht="15" customHeight="1">
      <c r="B459" s="614" t="s">
        <v>814</v>
      </c>
      <c r="C459" s="615"/>
      <c r="D459" s="460">
        <f>SUM(D458)</f>
        <v>0</v>
      </c>
      <c r="E459" s="460">
        <f>SUM(E458)</f>
        <v>0</v>
      </c>
      <c r="H459" s="163"/>
      <c r="I459" s="163"/>
      <c r="J459" s="79"/>
    </row>
    <row r="460" spans="2:10" ht="15" customHeight="1">
      <c r="B460" s="614" t="s">
        <v>783</v>
      </c>
      <c r="C460" s="615"/>
      <c r="D460" s="460">
        <v>0</v>
      </c>
      <c r="E460" s="460">
        <v>0</v>
      </c>
      <c r="H460" s="163"/>
      <c r="I460" s="163"/>
      <c r="J460" s="79"/>
    </row>
    <row r="461" spans="2:10">
      <c r="B461" s="116"/>
      <c r="C461" s="116"/>
      <c r="D461" s="116"/>
      <c r="H461" s="163"/>
      <c r="I461" s="163"/>
      <c r="J461" s="79"/>
    </row>
    <row r="462" spans="2:10">
      <c r="B462" s="66" t="s">
        <v>472</v>
      </c>
      <c r="C462" s="66" t="s">
        <v>529</v>
      </c>
      <c r="D462" s="66"/>
      <c r="E462" s="66"/>
      <c r="H462" s="163"/>
      <c r="I462" s="163"/>
      <c r="J462" s="79"/>
    </row>
    <row r="463" spans="2:10">
      <c r="B463" s="116"/>
      <c r="C463" s="116"/>
      <c r="D463" s="116"/>
      <c r="H463" s="163"/>
      <c r="I463" s="163"/>
      <c r="J463" s="79"/>
    </row>
    <row r="464" spans="2:10" ht="30" customHeight="1">
      <c r="B464" s="570" t="s">
        <v>139</v>
      </c>
      <c r="C464" s="571"/>
      <c r="D464" s="283" t="s">
        <v>196</v>
      </c>
      <c r="E464" s="283" t="s">
        <v>141</v>
      </c>
      <c r="F464" s="278" t="s">
        <v>142</v>
      </c>
      <c r="G464" s="278" t="s">
        <v>143</v>
      </c>
      <c r="H464" s="278" t="s">
        <v>776</v>
      </c>
      <c r="I464" s="278" t="s">
        <v>776</v>
      </c>
      <c r="J464" s="79"/>
    </row>
    <row r="465" spans="2:10" ht="15" customHeight="1">
      <c r="B465" s="656" t="s">
        <v>193</v>
      </c>
      <c r="C465" s="657"/>
      <c r="D465" s="210" t="s">
        <v>193</v>
      </c>
      <c r="E465" s="210" t="s">
        <v>193</v>
      </c>
      <c r="F465" s="211" t="s">
        <v>193</v>
      </c>
      <c r="G465" s="211" t="s">
        <v>193</v>
      </c>
      <c r="H465" s="212">
        <v>0</v>
      </c>
      <c r="I465" s="213">
        <v>0</v>
      </c>
      <c r="J465" s="79"/>
    </row>
    <row r="466" spans="2:10" ht="15" customHeight="1">
      <c r="B466" s="614" t="s">
        <v>814</v>
      </c>
      <c r="C466" s="615"/>
      <c r="D466" s="460">
        <v>0</v>
      </c>
      <c r="E466" s="460">
        <v>0</v>
      </c>
      <c r="F466" s="446">
        <v>0</v>
      </c>
      <c r="G466" s="446">
        <v>0</v>
      </c>
      <c r="H466" s="446">
        <v>0</v>
      </c>
      <c r="I466" s="446">
        <v>0</v>
      </c>
      <c r="J466" s="79"/>
    </row>
    <row r="467" spans="2:10" ht="15" customHeight="1">
      <c r="B467" s="614" t="s">
        <v>783</v>
      </c>
      <c r="C467" s="615"/>
      <c r="D467" s="460">
        <v>0</v>
      </c>
      <c r="E467" s="460">
        <v>0</v>
      </c>
      <c r="F467" s="446">
        <v>0</v>
      </c>
      <c r="G467" s="446">
        <v>0</v>
      </c>
      <c r="H467" s="446">
        <v>0</v>
      </c>
      <c r="I467" s="446">
        <v>0</v>
      </c>
      <c r="J467" s="79"/>
    </row>
    <row r="468" spans="2:10">
      <c r="B468" s="116"/>
      <c r="C468" s="116"/>
      <c r="D468" s="116"/>
      <c r="F468" s="202"/>
      <c r="G468" s="202"/>
      <c r="H468" s="205"/>
      <c r="I468" s="205"/>
      <c r="J468" s="79"/>
    </row>
    <row r="469" spans="2:10">
      <c r="B469" s="66" t="s">
        <v>473</v>
      </c>
      <c r="C469" s="66" t="s">
        <v>530</v>
      </c>
      <c r="D469" s="66"/>
      <c r="E469" s="66"/>
      <c r="F469" s="180"/>
      <c r="G469" s="180"/>
      <c r="H469" s="181"/>
      <c r="I469" s="181"/>
      <c r="J469" s="79"/>
    </row>
    <row r="470" spans="2:10">
      <c r="B470" s="116"/>
      <c r="C470" s="116"/>
      <c r="D470" s="116"/>
      <c r="H470" s="163"/>
      <c r="I470" s="163"/>
      <c r="J470" s="79"/>
    </row>
    <row r="471" spans="2:10" ht="39.6">
      <c r="B471" s="570" t="s">
        <v>114</v>
      </c>
      <c r="C471" s="571"/>
      <c r="D471" s="283" t="s">
        <v>631</v>
      </c>
      <c r="E471" s="283" t="s">
        <v>144</v>
      </c>
      <c r="F471" s="278" t="s">
        <v>197</v>
      </c>
      <c r="G471" s="278" t="s">
        <v>198</v>
      </c>
      <c r="H471" s="163"/>
      <c r="I471" s="163"/>
      <c r="J471" s="79"/>
    </row>
    <row r="472" spans="2:10" ht="15" customHeight="1">
      <c r="B472" s="656" t="s">
        <v>193</v>
      </c>
      <c r="C472" s="657"/>
      <c r="D472" s="210" t="s">
        <v>193</v>
      </c>
      <c r="E472" s="210" t="s">
        <v>193</v>
      </c>
      <c r="F472" s="218">
        <v>0</v>
      </c>
      <c r="G472" s="218">
        <v>0</v>
      </c>
      <c r="H472" s="163"/>
      <c r="I472" s="163"/>
      <c r="J472" s="79"/>
    </row>
    <row r="473" spans="2:10" ht="15" customHeight="1">
      <c r="B473" s="614" t="s">
        <v>814</v>
      </c>
      <c r="C473" s="615"/>
      <c r="D473" s="460">
        <v>0</v>
      </c>
      <c r="E473" s="460">
        <v>0</v>
      </c>
      <c r="F473" s="446">
        <v>0</v>
      </c>
      <c r="G473" s="446">
        <v>0</v>
      </c>
      <c r="H473" s="163"/>
      <c r="I473" s="163"/>
      <c r="J473" s="79"/>
    </row>
    <row r="474" spans="2:10" ht="15" customHeight="1">
      <c r="B474" s="614" t="s">
        <v>783</v>
      </c>
      <c r="C474" s="615"/>
      <c r="D474" s="460">
        <v>0</v>
      </c>
      <c r="E474" s="460">
        <v>0</v>
      </c>
      <c r="F474" s="446">
        <v>0</v>
      </c>
      <c r="G474" s="446">
        <v>0</v>
      </c>
      <c r="H474" s="163"/>
      <c r="I474" s="163"/>
      <c r="J474" s="79"/>
    </row>
    <row r="475" spans="2:10">
      <c r="B475" s="94"/>
      <c r="C475" s="94"/>
      <c r="D475" s="94"/>
      <c r="E475" s="94"/>
      <c r="F475" s="206"/>
      <c r="G475" s="206"/>
      <c r="H475" s="163"/>
      <c r="I475" s="163"/>
      <c r="J475" s="79"/>
    </row>
    <row r="476" spans="2:10">
      <c r="B476" s="66" t="s">
        <v>474</v>
      </c>
      <c r="C476" s="66" t="s">
        <v>521</v>
      </c>
      <c r="D476" s="66"/>
      <c r="E476" s="66"/>
      <c r="F476" s="180"/>
      <c r="G476" s="180"/>
      <c r="H476" s="180"/>
      <c r="I476" s="181"/>
      <c r="J476" s="79"/>
    </row>
    <row r="477" spans="2:10">
      <c r="B477" s="104"/>
      <c r="C477" s="104"/>
      <c r="D477" s="104"/>
      <c r="H477" s="148"/>
      <c r="I477" s="163"/>
      <c r="J477" s="79"/>
    </row>
    <row r="478" spans="2:10">
      <c r="B478" s="570" t="s">
        <v>79</v>
      </c>
      <c r="C478" s="571"/>
      <c r="D478" s="283" t="s">
        <v>275</v>
      </c>
      <c r="E478" s="283" t="s">
        <v>276</v>
      </c>
      <c r="F478" s="144"/>
      <c r="G478" s="144"/>
      <c r="H478" s="148"/>
      <c r="I478" s="163"/>
      <c r="J478" s="79"/>
    </row>
    <row r="479" spans="2:10" ht="15" customHeight="1">
      <c r="B479" s="566" t="s">
        <v>195</v>
      </c>
      <c r="C479" s="567"/>
      <c r="D479" s="451">
        <v>66668628</v>
      </c>
      <c r="E479" s="442">
        <v>0</v>
      </c>
      <c r="F479" s="177"/>
      <c r="G479" s="144"/>
      <c r="H479" s="148"/>
      <c r="I479" s="163"/>
      <c r="J479" s="79"/>
    </row>
    <row r="480" spans="2:10" ht="15" customHeight="1">
      <c r="B480" s="566" t="s">
        <v>102</v>
      </c>
      <c r="C480" s="567"/>
      <c r="D480" s="451">
        <v>24914378</v>
      </c>
      <c r="E480" s="442">
        <v>0</v>
      </c>
      <c r="F480" s="177"/>
      <c r="G480" s="144"/>
      <c r="H480" s="148"/>
      <c r="I480" s="163"/>
      <c r="J480" s="79"/>
    </row>
    <row r="481" spans="2:10" ht="15" customHeight="1">
      <c r="B481" s="566" t="s">
        <v>750</v>
      </c>
      <c r="C481" s="567"/>
      <c r="D481" s="451">
        <v>177265</v>
      </c>
      <c r="E481" s="442">
        <v>0</v>
      </c>
      <c r="F481" s="177"/>
      <c r="G481" s="144"/>
      <c r="H481" s="148"/>
      <c r="I481" s="163"/>
      <c r="J481" s="79"/>
    </row>
    <row r="482" spans="2:10" ht="15" customHeight="1">
      <c r="B482" s="566" t="s">
        <v>654</v>
      </c>
      <c r="C482" s="567"/>
      <c r="D482" s="451">
        <v>37613806</v>
      </c>
      <c r="E482" s="442">
        <v>0</v>
      </c>
      <c r="F482" s="177"/>
      <c r="G482" s="144"/>
      <c r="H482" s="148"/>
      <c r="I482" s="163"/>
      <c r="J482" s="79"/>
    </row>
    <row r="483" spans="2:10" ht="12.6" customHeight="1">
      <c r="B483" s="566" t="s">
        <v>655</v>
      </c>
      <c r="C483" s="567"/>
      <c r="D483" s="451">
        <v>7192251</v>
      </c>
      <c r="E483" s="442">
        <v>0</v>
      </c>
      <c r="F483" s="177"/>
      <c r="G483" s="144"/>
      <c r="H483" s="148"/>
      <c r="I483" s="163"/>
      <c r="J483" s="79"/>
    </row>
    <row r="484" spans="2:10" ht="15" customHeight="1">
      <c r="B484" s="566" t="s">
        <v>685</v>
      </c>
      <c r="C484" s="567"/>
      <c r="D484" s="451">
        <v>186486666</v>
      </c>
      <c r="E484" s="442">
        <v>0</v>
      </c>
      <c r="F484" s="177"/>
      <c r="G484" s="144"/>
      <c r="H484" s="148"/>
      <c r="I484" s="163"/>
      <c r="J484" s="79"/>
    </row>
    <row r="485" spans="2:10" ht="15" customHeight="1">
      <c r="B485" s="566" t="s">
        <v>321</v>
      </c>
      <c r="C485" s="567"/>
      <c r="D485" s="451">
        <v>653150802</v>
      </c>
      <c r="E485" s="442">
        <v>0</v>
      </c>
      <c r="F485" s="177"/>
      <c r="G485" s="309"/>
      <c r="H485" s="148"/>
      <c r="I485" s="163"/>
      <c r="J485" s="79"/>
    </row>
    <row r="486" spans="2:10" ht="15" customHeight="1">
      <c r="B486" s="566" t="s">
        <v>670</v>
      </c>
      <c r="C486" s="567"/>
      <c r="D486" s="451">
        <v>303886195</v>
      </c>
      <c r="E486" s="442">
        <v>0</v>
      </c>
      <c r="F486" s="177"/>
      <c r="G486" s="144"/>
      <c r="H486" s="148"/>
      <c r="I486" s="163"/>
      <c r="J486" s="79"/>
    </row>
    <row r="487" spans="2:10" ht="15" customHeight="1">
      <c r="B487" s="566" t="s">
        <v>817</v>
      </c>
      <c r="C487" s="567"/>
      <c r="D487" s="451">
        <v>146116187</v>
      </c>
      <c r="E487" s="442">
        <v>0</v>
      </c>
      <c r="F487" s="177"/>
      <c r="G487" s="144"/>
      <c r="H487" s="148"/>
      <c r="I487" s="163"/>
      <c r="J487" s="79"/>
    </row>
    <row r="488" spans="2:10" ht="15" customHeight="1">
      <c r="B488" s="614" t="s">
        <v>814</v>
      </c>
      <c r="C488" s="615"/>
      <c r="D488" s="460">
        <v>1426206177</v>
      </c>
      <c r="E488" s="460">
        <v>0</v>
      </c>
      <c r="F488" s="163"/>
      <c r="G488" s="144"/>
      <c r="H488" s="148"/>
      <c r="I488" s="163"/>
      <c r="J488" s="79"/>
    </row>
    <row r="489" spans="2:10" ht="15" customHeight="1">
      <c r="B489" s="614" t="s">
        <v>783</v>
      </c>
      <c r="C489" s="615"/>
      <c r="D489" s="460">
        <v>1703187099</v>
      </c>
      <c r="E489" s="460">
        <v>0</v>
      </c>
      <c r="F489" s="163"/>
      <c r="G489" s="144"/>
      <c r="H489" s="148"/>
      <c r="I489" s="163"/>
      <c r="J489" s="79"/>
    </row>
    <row r="490" spans="2:10" ht="15" customHeight="1">
      <c r="B490" s="104"/>
      <c r="C490" s="104"/>
      <c r="D490" s="104"/>
      <c r="H490" s="181"/>
      <c r="I490" s="181"/>
      <c r="J490" s="79"/>
    </row>
    <row r="491" spans="2:10">
      <c r="B491" s="104"/>
      <c r="C491" s="104"/>
      <c r="D491" s="104"/>
      <c r="H491" s="163"/>
      <c r="I491" s="163"/>
      <c r="J491" s="79"/>
    </row>
    <row r="492" spans="2:10">
      <c r="B492" s="66" t="s">
        <v>475</v>
      </c>
      <c r="C492" s="66" t="s">
        <v>522</v>
      </c>
      <c r="D492" s="66"/>
      <c r="E492" s="66"/>
      <c r="F492" s="179"/>
      <c r="G492" s="179"/>
      <c r="H492" s="179"/>
      <c r="I492" s="163"/>
      <c r="J492" s="108"/>
    </row>
    <row r="493" spans="2:10">
      <c r="B493" s="116"/>
      <c r="C493" s="116"/>
      <c r="D493" s="116"/>
      <c r="H493" s="163"/>
      <c r="I493" s="163"/>
      <c r="J493" s="79"/>
    </row>
    <row r="494" spans="2:10">
      <c r="B494" s="642" t="s">
        <v>146</v>
      </c>
      <c r="C494" s="643"/>
      <c r="D494" s="662" t="s">
        <v>140</v>
      </c>
      <c r="E494" s="662" t="s">
        <v>141</v>
      </c>
      <c r="F494" s="658" t="s">
        <v>147</v>
      </c>
      <c r="G494" s="659"/>
      <c r="H494" s="163"/>
      <c r="I494" s="163"/>
      <c r="J494" s="79"/>
    </row>
    <row r="495" spans="2:10">
      <c r="B495" s="644"/>
      <c r="C495" s="645"/>
      <c r="D495" s="663"/>
      <c r="E495" s="663"/>
      <c r="F495" s="278" t="s">
        <v>274</v>
      </c>
      <c r="G495" s="278" t="s">
        <v>277</v>
      </c>
      <c r="H495" s="163"/>
      <c r="I495" s="163"/>
      <c r="J495" s="79"/>
    </row>
    <row r="496" spans="2:10" ht="15" customHeight="1">
      <c r="B496" s="660" t="s">
        <v>718</v>
      </c>
      <c r="C496" s="661"/>
      <c r="D496" s="282" t="s">
        <v>594</v>
      </c>
      <c r="E496" s="282" t="s">
        <v>498</v>
      </c>
      <c r="F496" s="465">
        <v>0</v>
      </c>
      <c r="G496" s="466">
        <v>0</v>
      </c>
      <c r="H496" s="163"/>
      <c r="I496" s="163"/>
      <c r="J496" s="79"/>
    </row>
    <row r="497" spans="2:11" ht="15" customHeight="1">
      <c r="B497" s="614" t="s">
        <v>814</v>
      </c>
      <c r="C497" s="615"/>
      <c r="D497" s="281"/>
      <c r="E497" s="281"/>
      <c r="F497" s="467">
        <f>SUM(F496)</f>
        <v>0</v>
      </c>
      <c r="G497" s="467">
        <f>SUM(G496)</f>
        <v>0</v>
      </c>
      <c r="H497" s="177"/>
      <c r="I497" s="177"/>
      <c r="J497" s="79"/>
    </row>
    <row r="498" spans="2:11">
      <c r="B498" s="114"/>
      <c r="C498" s="114"/>
      <c r="D498" s="114"/>
      <c r="E498" s="94"/>
      <c r="F498" s="207"/>
      <c r="G498" s="207"/>
      <c r="H498" s="163"/>
      <c r="I498" s="163"/>
      <c r="J498" s="79"/>
    </row>
    <row r="499" spans="2:11">
      <c r="B499" s="116"/>
      <c r="C499" s="116"/>
      <c r="D499" s="116"/>
      <c r="F499" s="202"/>
      <c r="G499" s="202"/>
      <c r="H499" s="163"/>
      <c r="I499" s="163"/>
      <c r="J499" s="79"/>
    </row>
    <row r="500" spans="2:11">
      <c r="B500" s="66" t="s">
        <v>476</v>
      </c>
      <c r="C500" s="66" t="s">
        <v>506</v>
      </c>
      <c r="D500" s="66"/>
      <c r="E500" s="66"/>
      <c r="F500" s="179"/>
      <c r="G500" s="179"/>
      <c r="H500" s="179"/>
      <c r="I500" s="163"/>
      <c r="J500" s="79"/>
    </row>
    <row r="501" spans="2:11">
      <c r="B501" s="116"/>
      <c r="C501" s="116"/>
      <c r="D501" s="116"/>
      <c r="H501" s="181"/>
      <c r="I501" s="181"/>
      <c r="J501" s="79"/>
    </row>
    <row r="502" spans="2:11" ht="26.4">
      <c r="B502" s="570" t="s">
        <v>148</v>
      </c>
      <c r="C502" s="571"/>
      <c r="D502" s="283" t="s">
        <v>196</v>
      </c>
      <c r="E502" s="278" t="s">
        <v>149</v>
      </c>
      <c r="F502" s="278" t="s">
        <v>174</v>
      </c>
      <c r="G502" s="144"/>
      <c r="H502" s="163"/>
      <c r="I502" s="163"/>
    </row>
    <row r="503" spans="2:11" ht="15" customHeight="1">
      <c r="B503" s="660" t="s">
        <v>598</v>
      </c>
      <c r="C503" s="661"/>
      <c r="D503" s="215" t="s">
        <v>594</v>
      </c>
      <c r="E503" s="318">
        <v>2039261866</v>
      </c>
      <c r="F503" s="489">
        <v>0</v>
      </c>
      <c r="G503" s="208"/>
      <c r="H503" s="163"/>
      <c r="I503" s="163"/>
      <c r="J503" s="79"/>
    </row>
    <row r="504" spans="2:11" ht="15" customHeight="1">
      <c r="B504" s="614" t="s">
        <v>814</v>
      </c>
      <c r="C504" s="664"/>
      <c r="D504" s="615"/>
      <c r="E504" s="258">
        <f>SUM(E503:E503)</f>
        <v>2039261866</v>
      </c>
      <c r="F504" s="467">
        <f>SUM(F503:F503)</f>
        <v>0</v>
      </c>
      <c r="G504" s="163"/>
      <c r="H504" s="163"/>
      <c r="I504" s="163"/>
      <c r="J504" s="79"/>
    </row>
    <row r="505" spans="2:11" ht="15" customHeight="1">
      <c r="B505" s="614" t="s">
        <v>859</v>
      </c>
      <c r="C505" s="664"/>
      <c r="D505" s="615"/>
      <c r="E505" s="468">
        <v>1004562079</v>
      </c>
      <c r="F505" s="467">
        <v>0</v>
      </c>
      <c r="G505" s="163"/>
      <c r="H505" s="163"/>
      <c r="I505" s="163"/>
      <c r="J505" s="79"/>
    </row>
    <row r="506" spans="2:11">
      <c r="B506" s="116"/>
      <c r="C506" s="116"/>
      <c r="D506" s="116"/>
      <c r="F506" s="202"/>
      <c r="G506" s="202"/>
      <c r="H506" s="163"/>
      <c r="I506" s="163"/>
      <c r="J506" s="79"/>
      <c r="K506" s="79"/>
    </row>
    <row r="507" spans="2:11">
      <c r="B507" s="66" t="s">
        <v>477</v>
      </c>
      <c r="C507" s="66" t="s">
        <v>505</v>
      </c>
      <c r="D507" s="66"/>
      <c r="E507" s="66"/>
      <c r="F507" s="144"/>
      <c r="G507" s="144"/>
      <c r="I507" s="163"/>
      <c r="J507" s="79"/>
      <c r="K507" s="79"/>
    </row>
    <row r="508" spans="2:11">
      <c r="B508" s="116"/>
      <c r="C508" s="116"/>
      <c r="D508" s="116"/>
      <c r="H508" s="163"/>
      <c r="I508" s="163"/>
      <c r="J508" s="79"/>
      <c r="K508" s="79"/>
    </row>
    <row r="509" spans="2:11" ht="24.6" customHeight="1">
      <c r="B509" s="570" t="s">
        <v>79</v>
      </c>
      <c r="C509" s="571"/>
      <c r="D509" s="283" t="s">
        <v>776</v>
      </c>
      <c r="E509" s="283" t="s">
        <v>133</v>
      </c>
      <c r="F509" s="278" t="s">
        <v>150</v>
      </c>
      <c r="G509" s="278" t="s">
        <v>803</v>
      </c>
      <c r="H509" s="163"/>
      <c r="I509" s="163"/>
      <c r="J509" s="79"/>
      <c r="K509" s="79"/>
    </row>
    <row r="510" spans="2:11" ht="15" customHeight="1">
      <c r="B510" s="566" t="s">
        <v>151</v>
      </c>
      <c r="C510" s="567"/>
      <c r="D510" s="469">
        <v>34000000000</v>
      </c>
      <c r="E510" s="469">
        <v>0</v>
      </c>
      <c r="F510" s="470">
        <v>0</v>
      </c>
      <c r="G510" s="470">
        <v>34000000000</v>
      </c>
      <c r="H510" s="163"/>
      <c r="I510" s="163"/>
      <c r="J510" s="79"/>
      <c r="K510" s="79"/>
    </row>
    <row r="511" spans="2:11" ht="15" hidden="1" customHeight="1">
      <c r="B511" s="566" t="s">
        <v>307</v>
      </c>
      <c r="C511" s="567"/>
      <c r="D511" s="469">
        <v>0</v>
      </c>
      <c r="E511" s="469">
        <v>0</v>
      </c>
      <c r="F511" s="470">
        <v>0</v>
      </c>
      <c r="G511" s="470">
        <v>0</v>
      </c>
      <c r="H511" s="163"/>
      <c r="I511" s="163"/>
      <c r="J511" s="79"/>
      <c r="K511" s="79"/>
    </row>
    <row r="512" spans="2:11" ht="15" customHeight="1">
      <c r="B512" s="566" t="s">
        <v>624</v>
      </c>
      <c r="C512" s="567"/>
      <c r="D512" s="469">
        <v>24823570</v>
      </c>
      <c r="E512" s="469">
        <v>0</v>
      </c>
      <c r="F512" s="470">
        <v>0</v>
      </c>
      <c r="G512" s="470">
        <v>24823570</v>
      </c>
      <c r="H512" s="163"/>
      <c r="I512" s="163"/>
      <c r="J512" s="79"/>
      <c r="K512" s="79"/>
    </row>
    <row r="513" spans="2:12" ht="15" customHeight="1">
      <c r="B513" s="566" t="s">
        <v>199</v>
      </c>
      <c r="C513" s="567"/>
      <c r="D513" s="469">
        <v>100000</v>
      </c>
      <c r="E513" s="469">
        <v>0</v>
      </c>
      <c r="F513" s="470">
        <v>0</v>
      </c>
      <c r="G513" s="470">
        <v>100000</v>
      </c>
      <c r="H513" s="163"/>
      <c r="I513" s="163"/>
      <c r="J513" s="79"/>
      <c r="K513" s="79"/>
      <c r="L513" s="79"/>
    </row>
    <row r="514" spans="2:12" ht="15" customHeight="1">
      <c r="B514" s="566" t="s">
        <v>152</v>
      </c>
      <c r="C514" s="567"/>
      <c r="D514" s="469">
        <v>3743860792</v>
      </c>
      <c r="E514" s="469">
        <v>643257455</v>
      </c>
      <c r="F514" s="470">
        <v>0</v>
      </c>
      <c r="G514" s="470">
        <v>4387118247</v>
      </c>
      <c r="H514" s="163"/>
      <c r="I514" s="163"/>
      <c r="J514" s="79"/>
      <c r="K514" s="79"/>
    </row>
    <row r="515" spans="2:12" ht="15" customHeight="1">
      <c r="B515" s="566" t="s">
        <v>153</v>
      </c>
      <c r="C515" s="567"/>
      <c r="D515" s="469">
        <v>22226365676</v>
      </c>
      <c r="E515" s="469">
        <v>6745488366</v>
      </c>
      <c r="F515" s="470">
        <v>0</v>
      </c>
      <c r="G515" s="470">
        <v>28971854042</v>
      </c>
      <c r="H515" s="163"/>
      <c r="I515" s="163"/>
      <c r="J515" s="79"/>
      <c r="K515" s="79"/>
    </row>
    <row r="516" spans="2:12" ht="15" customHeight="1">
      <c r="B516" s="566" t="s">
        <v>625</v>
      </c>
      <c r="C516" s="567"/>
      <c r="D516" s="469">
        <v>771393790</v>
      </c>
      <c r="E516" s="469">
        <v>442000000</v>
      </c>
      <c r="F516" s="470">
        <v>0</v>
      </c>
      <c r="G516" s="470">
        <v>1213393790</v>
      </c>
      <c r="H516" s="163"/>
      <c r="I516" s="163"/>
      <c r="J516" s="79"/>
      <c r="K516" s="79"/>
    </row>
    <row r="517" spans="2:12" ht="15" customHeight="1">
      <c r="B517" s="566" t="s">
        <v>154</v>
      </c>
      <c r="C517" s="567"/>
      <c r="D517" s="469">
        <v>0</v>
      </c>
      <c r="E517" s="469">
        <v>0</v>
      </c>
      <c r="F517" s="470">
        <v>0</v>
      </c>
      <c r="G517" s="470">
        <v>0</v>
      </c>
      <c r="H517" s="163"/>
      <c r="I517" s="163"/>
      <c r="J517" s="79"/>
      <c r="K517" s="79"/>
    </row>
    <row r="518" spans="2:12" ht="15" customHeight="1">
      <c r="B518" s="566" t="s">
        <v>847</v>
      </c>
      <c r="C518" s="567"/>
      <c r="D518" s="471">
        <v>0</v>
      </c>
      <c r="E518" s="471">
        <v>5476403273</v>
      </c>
      <c r="F518" s="472">
        <v>-5476403273</v>
      </c>
      <c r="G518" s="470">
        <v>0</v>
      </c>
      <c r="H518" s="163"/>
      <c r="I518" s="163"/>
      <c r="J518" s="79"/>
      <c r="K518" s="79"/>
    </row>
    <row r="519" spans="2:12" ht="15" customHeight="1">
      <c r="B519" s="566" t="s">
        <v>155</v>
      </c>
      <c r="C519" s="567"/>
      <c r="D519" s="469">
        <v>12865149094</v>
      </c>
      <c r="E519" s="469">
        <v>6824174584</v>
      </c>
      <c r="F519" s="469">
        <v>-12865149094</v>
      </c>
      <c r="G519" s="470">
        <v>6824174584</v>
      </c>
      <c r="H519" s="163"/>
      <c r="I519" s="163"/>
      <c r="J519" s="79"/>
      <c r="K519" s="79"/>
      <c r="L519" s="73"/>
    </row>
    <row r="520" spans="2:12" ht="15" customHeight="1">
      <c r="B520" s="614" t="s">
        <v>61</v>
      </c>
      <c r="C520" s="615"/>
      <c r="D520" s="473">
        <v>73631692922</v>
      </c>
      <c r="E520" s="473">
        <v>20131323678</v>
      </c>
      <c r="F520" s="474">
        <v>-18341552367</v>
      </c>
      <c r="G520" s="474">
        <v>75421464233</v>
      </c>
      <c r="H520" s="291"/>
      <c r="I520" s="163"/>
      <c r="J520" s="79"/>
      <c r="K520" s="79"/>
    </row>
    <row r="521" spans="2:12">
      <c r="B521" s="114"/>
      <c r="C521" s="114"/>
      <c r="D521" s="114"/>
      <c r="E521" s="117"/>
      <c r="F521" s="184"/>
      <c r="G521" s="184"/>
      <c r="H521" s="163"/>
      <c r="I521" s="163"/>
      <c r="J521" s="78"/>
      <c r="K521" s="79"/>
    </row>
    <row r="522" spans="2:12">
      <c r="B522" s="66" t="s">
        <v>478</v>
      </c>
      <c r="C522" s="66" t="s">
        <v>507</v>
      </c>
      <c r="D522" s="66"/>
      <c r="E522" s="66"/>
      <c r="H522" s="185"/>
      <c r="I522" s="163"/>
      <c r="J522" s="79"/>
      <c r="K522" s="79"/>
    </row>
    <row r="523" spans="2:12">
      <c r="B523" s="66"/>
      <c r="C523" s="66"/>
      <c r="D523" s="66"/>
      <c r="E523" s="66"/>
      <c r="H523" s="185"/>
      <c r="I523" s="163"/>
      <c r="J523" s="79"/>
      <c r="K523" s="79"/>
    </row>
    <row r="524" spans="2:12">
      <c r="B524" s="570" t="s">
        <v>118</v>
      </c>
      <c r="C524" s="571"/>
      <c r="D524" s="283" t="s">
        <v>785</v>
      </c>
      <c r="E524" s="283" t="s">
        <v>133</v>
      </c>
      <c r="F524" s="278" t="s">
        <v>156</v>
      </c>
      <c r="G524" s="278" t="s">
        <v>815</v>
      </c>
      <c r="H524" s="283" t="s">
        <v>785</v>
      </c>
      <c r="I524" s="163"/>
      <c r="J524" s="79"/>
      <c r="K524" s="79"/>
    </row>
    <row r="525" spans="2:12" ht="15" customHeight="1">
      <c r="B525" s="665" t="s">
        <v>157</v>
      </c>
      <c r="C525" s="666"/>
      <c r="D525" s="442">
        <v>0</v>
      </c>
      <c r="E525" s="442">
        <v>0</v>
      </c>
      <c r="F525" s="443">
        <v>0</v>
      </c>
      <c r="G525" s="443">
        <v>0</v>
      </c>
      <c r="H525" s="475">
        <v>0</v>
      </c>
      <c r="J525" s="79"/>
      <c r="K525" s="79"/>
    </row>
    <row r="526" spans="2:12" ht="15" customHeight="1">
      <c r="B526" s="665" t="s">
        <v>158</v>
      </c>
      <c r="C526" s="666"/>
      <c r="D526" s="442">
        <v>0</v>
      </c>
      <c r="E526" s="442">
        <v>0</v>
      </c>
      <c r="F526" s="443">
        <v>0</v>
      </c>
      <c r="G526" s="443">
        <v>0</v>
      </c>
      <c r="H526" s="443">
        <v>0</v>
      </c>
      <c r="I526" s="163"/>
      <c r="J526" s="79"/>
      <c r="K526" s="79"/>
    </row>
    <row r="527" spans="2:12" ht="15" customHeight="1">
      <c r="B527" s="614" t="s">
        <v>61</v>
      </c>
      <c r="C527" s="615"/>
      <c r="D527" s="460">
        <f>SUM(D525:D526)</f>
        <v>0</v>
      </c>
      <c r="E527" s="460">
        <f>SUM(E525:E526)</f>
        <v>0</v>
      </c>
      <c r="F527" s="446">
        <f>SUM(F525:F526)</f>
        <v>0</v>
      </c>
      <c r="G527" s="446">
        <f>SUM(G525:G526)</f>
        <v>0</v>
      </c>
      <c r="H527" s="446">
        <f>SUM(H525:H526)</f>
        <v>0</v>
      </c>
      <c r="I527" s="163"/>
      <c r="J527" s="79"/>
      <c r="K527" s="79"/>
    </row>
    <row r="528" spans="2:12">
      <c r="B528" s="94"/>
      <c r="C528" s="94"/>
      <c r="D528" s="94"/>
      <c r="E528" s="94"/>
      <c r="F528" s="206"/>
      <c r="G528" s="206"/>
      <c r="H528" s="205"/>
      <c r="I528" s="163"/>
      <c r="J528" s="79"/>
      <c r="K528" s="79"/>
    </row>
    <row r="529" spans="2:11">
      <c r="B529" s="66" t="s">
        <v>479</v>
      </c>
      <c r="C529" s="66" t="s">
        <v>415</v>
      </c>
      <c r="D529" s="66"/>
      <c r="E529" s="66"/>
      <c r="F529" s="183"/>
      <c r="G529" s="183"/>
      <c r="H529" s="185"/>
      <c r="I529" s="163"/>
      <c r="J529" s="79"/>
      <c r="K529" s="79"/>
    </row>
    <row r="530" spans="2:11">
      <c r="B530" s="66" t="s">
        <v>481</v>
      </c>
      <c r="C530" s="66" t="s">
        <v>508</v>
      </c>
      <c r="D530" s="66"/>
      <c r="E530" s="66"/>
      <c r="F530" s="178"/>
      <c r="G530" s="178"/>
      <c r="H530" s="185"/>
      <c r="I530" s="163"/>
      <c r="J530" s="79"/>
      <c r="K530" s="79"/>
    </row>
    <row r="531" spans="2:11">
      <c r="B531" s="68"/>
      <c r="C531" s="68"/>
      <c r="D531" s="68"/>
      <c r="E531" s="68"/>
      <c r="F531" s="178"/>
      <c r="G531" s="178"/>
      <c r="H531" s="179"/>
      <c r="I531" s="179"/>
      <c r="J531" s="79"/>
      <c r="K531" s="79"/>
    </row>
    <row r="532" spans="2:11" ht="12.75" customHeight="1">
      <c r="B532" s="642" t="s">
        <v>79</v>
      </c>
      <c r="C532" s="643"/>
      <c r="D532" s="652" t="s">
        <v>200</v>
      </c>
      <c r="E532" s="652"/>
      <c r="F532" s="178"/>
      <c r="G532" s="178"/>
      <c r="H532" s="179"/>
      <c r="I532" s="179"/>
      <c r="J532" s="79"/>
      <c r="K532" s="79"/>
    </row>
    <row r="533" spans="2:11" ht="19.5" customHeight="1">
      <c r="B533" s="644"/>
      <c r="C533" s="645"/>
      <c r="D533" s="285">
        <v>45838</v>
      </c>
      <c r="E533" s="285">
        <v>45473</v>
      </c>
      <c r="F533" s="178"/>
      <c r="G533" s="178"/>
      <c r="H533" s="179"/>
      <c r="I533" s="179"/>
      <c r="J533" s="79"/>
      <c r="K533" s="79"/>
    </row>
    <row r="534" spans="2:11" ht="15" customHeight="1">
      <c r="B534" s="574" t="s">
        <v>719</v>
      </c>
      <c r="C534" s="576"/>
      <c r="D534" s="217">
        <v>3607084691</v>
      </c>
      <c r="E534" s="217">
        <v>617328470</v>
      </c>
      <c r="F534" s="180"/>
      <c r="G534" s="178"/>
      <c r="H534" s="179"/>
      <c r="I534" s="179"/>
      <c r="J534" s="79"/>
      <c r="K534" s="79"/>
    </row>
    <row r="535" spans="2:11" ht="15" customHeight="1">
      <c r="B535" s="574" t="s">
        <v>720</v>
      </c>
      <c r="C535" s="576"/>
      <c r="D535" s="217">
        <v>420608430</v>
      </c>
      <c r="E535" s="217">
        <v>305476532</v>
      </c>
      <c r="F535" s="180"/>
      <c r="G535" s="178"/>
      <c r="H535" s="179"/>
      <c r="I535" s="179"/>
      <c r="J535" s="79"/>
      <c r="K535" s="79"/>
    </row>
    <row r="536" spans="2:11" ht="15" customHeight="1">
      <c r="B536" s="574" t="s">
        <v>721</v>
      </c>
      <c r="C536" s="576"/>
      <c r="D536" s="217">
        <v>1096735520</v>
      </c>
      <c r="E536" s="217">
        <v>966043842</v>
      </c>
      <c r="F536" s="180"/>
      <c r="G536" s="178"/>
      <c r="H536" s="179"/>
      <c r="I536" s="179"/>
      <c r="J536" s="79"/>
      <c r="K536" s="79"/>
    </row>
    <row r="537" spans="2:11" ht="15" customHeight="1">
      <c r="B537" s="574" t="s">
        <v>739</v>
      </c>
      <c r="C537" s="576"/>
      <c r="D537" s="217">
        <v>6275955207</v>
      </c>
      <c r="E537" s="217">
        <v>5608837055</v>
      </c>
      <c r="F537" s="180"/>
      <c r="G537" s="178"/>
      <c r="H537" s="179"/>
      <c r="I537" s="179"/>
      <c r="J537" s="79"/>
      <c r="K537" s="79"/>
    </row>
    <row r="538" spans="2:11" ht="15" customHeight="1">
      <c r="B538" s="574" t="s">
        <v>751</v>
      </c>
      <c r="C538" s="576"/>
      <c r="D538" s="217">
        <v>1002808605</v>
      </c>
      <c r="E538" s="217">
        <v>42078341</v>
      </c>
      <c r="F538" s="180"/>
      <c r="G538" s="178"/>
      <c r="H538" s="179"/>
      <c r="I538" s="179"/>
      <c r="J538" s="79"/>
      <c r="K538" s="79"/>
    </row>
    <row r="539" spans="2:11" ht="15" customHeight="1">
      <c r="B539" s="574" t="s">
        <v>722</v>
      </c>
      <c r="C539" s="576"/>
      <c r="D539" s="217">
        <v>15053357</v>
      </c>
      <c r="E539" s="217">
        <v>17806547</v>
      </c>
      <c r="F539" s="180"/>
      <c r="G539" s="178"/>
      <c r="H539" s="179"/>
      <c r="I539" s="179"/>
      <c r="J539" s="79"/>
      <c r="K539" s="79"/>
    </row>
    <row r="540" spans="2:11" ht="15" customHeight="1">
      <c r="B540" s="640" t="s">
        <v>65</v>
      </c>
      <c r="C540" s="641"/>
      <c r="D540" s="57">
        <v>12418245810</v>
      </c>
      <c r="E540" s="57">
        <v>7557570787</v>
      </c>
      <c r="F540" s="178"/>
      <c r="G540" s="178"/>
      <c r="H540" s="179"/>
      <c r="I540" s="179"/>
      <c r="J540" s="79"/>
      <c r="K540" s="79"/>
    </row>
    <row r="541" spans="2:11">
      <c r="B541" s="68"/>
      <c r="C541" s="68"/>
      <c r="D541" s="68"/>
      <c r="E541" s="68"/>
      <c r="F541" s="178"/>
      <c r="G541" s="178"/>
      <c r="H541" s="179"/>
      <c r="I541" s="179"/>
      <c r="J541" s="79"/>
      <c r="K541" s="79"/>
    </row>
    <row r="542" spans="2:11">
      <c r="B542" s="66" t="s">
        <v>483</v>
      </c>
      <c r="C542" s="66" t="s">
        <v>509</v>
      </c>
      <c r="D542" s="66"/>
      <c r="E542" s="66"/>
      <c r="F542" s="178"/>
      <c r="G542" s="178"/>
      <c r="H542" s="163"/>
      <c r="I542" s="163"/>
      <c r="J542" s="79"/>
      <c r="K542" s="79"/>
    </row>
    <row r="543" spans="2:11">
      <c r="B543" s="68"/>
      <c r="C543" s="68"/>
      <c r="D543" s="68"/>
      <c r="E543" s="68"/>
      <c r="F543" s="178"/>
      <c r="G543" s="178"/>
      <c r="H543" s="179"/>
      <c r="I543" s="186"/>
      <c r="J543" s="79"/>
      <c r="K543" s="79"/>
    </row>
    <row r="544" spans="2:11">
      <c r="B544" s="642" t="s">
        <v>79</v>
      </c>
      <c r="C544" s="643"/>
      <c r="D544" s="631" t="s">
        <v>200</v>
      </c>
      <c r="E544" s="633"/>
      <c r="F544" s="178"/>
      <c r="G544" s="178"/>
      <c r="H544" s="179"/>
      <c r="I544" s="186"/>
      <c r="J544" s="79"/>
      <c r="K544" s="79"/>
    </row>
    <row r="545" spans="2:11">
      <c r="B545" s="644"/>
      <c r="C545" s="645"/>
      <c r="D545" s="285">
        <v>45838</v>
      </c>
      <c r="E545" s="285">
        <v>45473</v>
      </c>
      <c r="F545" s="178"/>
      <c r="G545" s="178"/>
      <c r="H545" s="179"/>
      <c r="I545" s="187"/>
      <c r="J545" s="79"/>
      <c r="K545" s="79"/>
    </row>
    <row r="546" spans="2:11" ht="15" customHeight="1">
      <c r="B546" s="574" t="s">
        <v>62</v>
      </c>
      <c r="C546" s="576"/>
      <c r="D546" s="138">
        <v>564274878</v>
      </c>
      <c r="E546" s="138">
        <v>735055238</v>
      </c>
      <c r="F546" s="180"/>
      <c r="G546" s="163"/>
      <c r="H546" s="179"/>
      <c r="I546" s="187"/>
      <c r="J546" s="79"/>
      <c r="K546" s="79"/>
    </row>
    <row r="547" spans="2:11" ht="15" customHeight="1">
      <c r="B547" s="574" t="s">
        <v>63</v>
      </c>
      <c r="C547" s="576"/>
      <c r="D547" s="138">
        <v>932746038</v>
      </c>
      <c r="E547" s="138">
        <v>483049585</v>
      </c>
      <c r="F547" s="180"/>
      <c r="G547" s="178"/>
      <c r="H547" s="163"/>
      <c r="I547" s="163"/>
      <c r="J547" s="79"/>
      <c r="K547" s="79"/>
    </row>
    <row r="548" spans="2:11" ht="15" customHeight="1">
      <c r="B548" s="574" t="s">
        <v>745</v>
      </c>
      <c r="C548" s="576"/>
      <c r="D548" s="138">
        <v>2334211987</v>
      </c>
      <c r="E548" s="138">
        <v>377475017</v>
      </c>
      <c r="F548" s="180"/>
      <c r="G548" s="178"/>
      <c r="H548" s="163"/>
      <c r="I548" s="163"/>
      <c r="J548" s="79"/>
      <c r="K548" s="79"/>
    </row>
    <row r="549" spans="2:11" ht="15" customHeight="1">
      <c r="B549" s="574" t="s">
        <v>64</v>
      </c>
      <c r="C549" s="576"/>
      <c r="D549" s="138">
        <v>4058775339</v>
      </c>
      <c r="E549" s="138">
        <v>9380459014</v>
      </c>
      <c r="F549" s="180"/>
      <c r="G549" s="178"/>
      <c r="H549" s="163"/>
      <c r="I549" s="176"/>
      <c r="J549" s="79"/>
      <c r="K549" s="79"/>
    </row>
    <row r="550" spans="2:11" ht="15" hidden="1" customHeight="1">
      <c r="B550" s="574" t="s">
        <v>237</v>
      </c>
      <c r="C550" s="576"/>
      <c r="D550" s="138">
        <v>0</v>
      </c>
      <c r="E550" s="138">
        <v>0</v>
      </c>
      <c r="F550" s="180"/>
      <c r="G550" s="178"/>
      <c r="H550" s="163"/>
      <c r="I550" s="176"/>
      <c r="J550" s="79"/>
      <c r="K550" s="79"/>
    </row>
    <row r="551" spans="2:11" ht="15" customHeight="1">
      <c r="B551" s="640" t="s">
        <v>65</v>
      </c>
      <c r="C551" s="641"/>
      <c r="D551" s="57">
        <v>7890008242</v>
      </c>
      <c r="E551" s="57">
        <v>10976038854</v>
      </c>
      <c r="F551" s="178"/>
      <c r="G551" s="178"/>
      <c r="H551" s="163"/>
      <c r="I551" s="163"/>
      <c r="J551" s="79"/>
      <c r="K551" s="79"/>
    </row>
    <row r="552" spans="2:11">
      <c r="K552" s="79"/>
    </row>
    <row r="553" spans="2:11">
      <c r="B553" s="66" t="s">
        <v>536</v>
      </c>
      <c r="C553" s="66" t="s">
        <v>510</v>
      </c>
      <c r="D553" s="66"/>
      <c r="E553" s="66"/>
      <c r="K553" s="79"/>
    </row>
    <row r="554" spans="2:11">
      <c r="K554" s="79"/>
    </row>
    <row r="555" spans="2:11">
      <c r="B555" s="642" t="s">
        <v>79</v>
      </c>
      <c r="C555" s="643"/>
      <c r="D555" s="652" t="s">
        <v>200</v>
      </c>
      <c r="E555" s="652"/>
      <c r="F555" s="178"/>
      <c r="G555" s="178"/>
      <c r="H555" s="179"/>
      <c r="I555" s="186"/>
      <c r="J555" s="79"/>
      <c r="K555" s="79"/>
    </row>
    <row r="556" spans="2:11">
      <c r="B556" s="644"/>
      <c r="C556" s="645"/>
      <c r="D556" s="285">
        <v>45838</v>
      </c>
      <c r="E556" s="285">
        <v>45473</v>
      </c>
      <c r="H556" s="179"/>
      <c r="I556" s="186"/>
      <c r="J556" s="79"/>
      <c r="K556" s="79"/>
    </row>
    <row r="557" spans="2:11" ht="15" customHeight="1">
      <c r="B557" s="574" t="s">
        <v>66</v>
      </c>
      <c r="C557" s="576"/>
      <c r="D557" s="476">
        <v>0</v>
      </c>
      <c r="E557" s="476">
        <v>0</v>
      </c>
      <c r="F557" s="178"/>
    </row>
    <row r="558" spans="2:11" ht="15" customHeight="1">
      <c r="B558" s="640" t="s">
        <v>65</v>
      </c>
      <c r="C558" s="641"/>
      <c r="D558" s="452">
        <v>0</v>
      </c>
      <c r="E558" s="452">
        <v>0</v>
      </c>
    </row>
    <row r="560" spans="2:11">
      <c r="B560" s="66" t="s">
        <v>531</v>
      </c>
      <c r="C560" s="66" t="s">
        <v>512</v>
      </c>
      <c r="D560" s="66"/>
      <c r="E560" s="66"/>
    </row>
    <row r="562" spans="2:11">
      <c r="B562" s="66" t="s">
        <v>544</v>
      </c>
      <c r="C562" s="66" t="s">
        <v>511</v>
      </c>
      <c r="D562" s="66"/>
      <c r="E562" s="66"/>
    </row>
    <row r="563" spans="2:11">
      <c r="B563" s="66"/>
      <c r="C563" s="66"/>
      <c r="D563" s="66"/>
      <c r="E563" s="66"/>
    </row>
    <row r="564" spans="2:11">
      <c r="B564" s="642" t="s">
        <v>79</v>
      </c>
      <c r="C564" s="643"/>
      <c r="D564" s="652" t="s">
        <v>200</v>
      </c>
      <c r="E564" s="652"/>
      <c r="F564" s="178"/>
      <c r="H564" s="179"/>
      <c r="I564" s="179"/>
      <c r="J564" s="79"/>
      <c r="K564" s="79"/>
    </row>
    <row r="565" spans="2:11">
      <c r="B565" s="644"/>
      <c r="C565" s="645"/>
      <c r="D565" s="285">
        <v>45838</v>
      </c>
      <c r="E565" s="285">
        <v>45473</v>
      </c>
      <c r="F565" s="144"/>
      <c r="K565" s="79"/>
    </row>
    <row r="566" spans="2:11" ht="15" customHeight="1">
      <c r="B566" s="574" t="s">
        <v>67</v>
      </c>
      <c r="C566" s="576"/>
      <c r="D566" s="118">
        <v>1467640</v>
      </c>
      <c r="E566" s="118">
        <v>3092730</v>
      </c>
      <c r="F566" s="188"/>
      <c r="G566" s="144"/>
    </row>
    <row r="567" spans="2:11" ht="15" customHeight="1">
      <c r="B567" s="574" t="s">
        <v>88</v>
      </c>
      <c r="C567" s="576"/>
      <c r="D567" s="477">
        <v>36276141</v>
      </c>
      <c r="E567" s="477">
        <v>43692031</v>
      </c>
      <c r="F567" s="188"/>
      <c r="G567" s="144"/>
    </row>
    <row r="568" spans="2:11" ht="15" customHeight="1">
      <c r="B568" s="574" t="s">
        <v>89</v>
      </c>
      <c r="C568" s="576"/>
      <c r="D568" s="477">
        <v>1412667</v>
      </c>
      <c r="E568" s="410">
        <v>4082346</v>
      </c>
      <c r="F568" s="188"/>
      <c r="G568" s="144"/>
    </row>
    <row r="569" spans="2:11" ht="15" customHeight="1">
      <c r="B569" s="574" t="s">
        <v>204</v>
      </c>
      <c r="C569" s="576"/>
      <c r="D569" s="477">
        <v>130673230</v>
      </c>
      <c r="E569" s="477">
        <v>164712507</v>
      </c>
      <c r="F569" s="188"/>
      <c r="G569" s="144"/>
    </row>
    <row r="570" spans="2:11" ht="15" customHeight="1">
      <c r="B570" s="574" t="s">
        <v>593</v>
      </c>
      <c r="C570" s="576"/>
      <c r="D570" s="477">
        <v>4699536035</v>
      </c>
      <c r="E570" s="477">
        <v>531661459</v>
      </c>
      <c r="F570" s="188"/>
      <c r="G570" s="144"/>
    </row>
    <row r="571" spans="2:11" ht="15" hidden="1" customHeight="1">
      <c r="B571" s="574" t="s">
        <v>640</v>
      </c>
      <c r="C571" s="576"/>
      <c r="D571" s="477">
        <v>0</v>
      </c>
      <c r="E571" s="477">
        <v>0</v>
      </c>
      <c r="F571" s="188"/>
      <c r="G571" s="144"/>
    </row>
    <row r="572" spans="2:11" ht="15" customHeight="1">
      <c r="B572" s="640" t="s">
        <v>65</v>
      </c>
      <c r="C572" s="641"/>
      <c r="D572" s="478">
        <f>SUM(D566:D571)</f>
        <v>4869365713</v>
      </c>
      <c r="E572" s="478">
        <f>SUM(E566:E571)</f>
        <v>747241073</v>
      </c>
      <c r="F572" s="163"/>
      <c r="G572" s="163"/>
    </row>
    <row r="573" spans="2:11">
      <c r="D573" s="79"/>
      <c r="E573" s="79"/>
    </row>
    <row r="574" spans="2:11">
      <c r="B574" s="66" t="s">
        <v>545</v>
      </c>
      <c r="C574" s="66" t="s">
        <v>514</v>
      </c>
      <c r="D574" s="66"/>
      <c r="E574" s="66"/>
    </row>
    <row r="575" spans="2:11">
      <c r="B575" s="66"/>
      <c r="C575" s="66"/>
      <c r="D575" s="66"/>
      <c r="E575" s="66"/>
    </row>
    <row r="576" spans="2:11">
      <c r="B576" s="642" t="s">
        <v>79</v>
      </c>
      <c r="C576" s="643"/>
      <c r="D576" s="652" t="s">
        <v>200</v>
      </c>
      <c r="E576" s="652"/>
      <c r="F576" s="178"/>
      <c r="G576" s="144"/>
      <c r="H576" s="179"/>
      <c r="I576" s="186"/>
      <c r="J576" s="79"/>
      <c r="K576" s="79"/>
    </row>
    <row r="577" spans="2:11">
      <c r="B577" s="644"/>
      <c r="C577" s="645"/>
      <c r="D577" s="285">
        <v>45838</v>
      </c>
      <c r="E577" s="285">
        <v>45473</v>
      </c>
      <c r="F577" s="144"/>
      <c r="G577" s="144"/>
      <c r="H577" s="179"/>
      <c r="I577" s="186"/>
      <c r="J577" s="79"/>
      <c r="K577" s="79"/>
    </row>
    <row r="578" spans="2:11" ht="18.600000000000001" customHeight="1">
      <c r="B578" s="574" t="s">
        <v>68</v>
      </c>
      <c r="C578" s="576"/>
      <c r="D578" s="118">
        <v>144389231</v>
      </c>
      <c r="E578" s="118">
        <v>121445556</v>
      </c>
      <c r="F578" s="180"/>
      <c r="G578" s="144"/>
    </row>
    <row r="579" spans="2:11" ht="15" customHeight="1">
      <c r="B579" s="574" t="s">
        <v>730</v>
      </c>
      <c r="C579" s="576"/>
      <c r="D579" s="118">
        <v>71842032</v>
      </c>
      <c r="E579" s="118">
        <v>69685998</v>
      </c>
      <c r="F579" s="189"/>
      <c r="G579" s="144"/>
    </row>
    <row r="580" spans="2:11" ht="15" hidden="1" customHeight="1">
      <c r="B580" s="574" t="s">
        <v>87</v>
      </c>
      <c r="C580" s="576"/>
      <c r="D580" s="118">
        <v>0</v>
      </c>
      <c r="E580" s="118"/>
      <c r="F580" s="189"/>
      <c r="G580" s="144"/>
    </row>
    <row r="581" spans="2:11" ht="15" customHeight="1">
      <c r="B581" s="574" t="s">
        <v>741</v>
      </c>
      <c r="C581" s="576"/>
      <c r="D581" s="118">
        <v>9498480</v>
      </c>
      <c r="E581" s="118"/>
      <c r="F581" s="189"/>
      <c r="G581" s="144"/>
    </row>
    <row r="582" spans="2:11" ht="15" customHeight="1">
      <c r="B582" s="640" t="s">
        <v>65</v>
      </c>
      <c r="C582" s="641"/>
      <c r="D582" s="57">
        <f>SUM(D578:D581)</f>
        <v>225729743</v>
      </c>
      <c r="E582" s="57">
        <f>SUM(E578:E581)</f>
        <v>191131554</v>
      </c>
      <c r="F582" s="163"/>
      <c r="G582" s="163"/>
    </row>
    <row r="583" spans="2:11">
      <c r="D583" s="79"/>
      <c r="E583" s="79"/>
    </row>
    <row r="584" spans="2:11">
      <c r="B584" s="66" t="s">
        <v>546</v>
      </c>
      <c r="C584" s="66" t="s">
        <v>513</v>
      </c>
      <c r="D584" s="66"/>
      <c r="E584" s="66"/>
    </row>
    <row r="585" spans="2:11">
      <c r="B585" s="66"/>
      <c r="C585" s="66"/>
      <c r="D585" s="66"/>
      <c r="E585" s="66"/>
    </row>
    <row r="586" spans="2:11" ht="18" customHeight="1">
      <c r="B586" s="642" t="s">
        <v>79</v>
      </c>
      <c r="C586" s="643"/>
      <c r="D586" s="652" t="s">
        <v>200</v>
      </c>
      <c r="E586" s="652"/>
      <c r="H586" s="179"/>
      <c r="I586" s="186"/>
      <c r="J586" s="79"/>
      <c r="K586" s="79"/>
    </row>
    <row r="587" spans="2:11" ht="18" customHeight="1">
      <c r="B587" s="644"/>
      <c r="C587" s="645"/>
      <c r="D587" s="285">
        <v>45838</v>
      </c>
      <c r="E587" s="285">
        <v>45473</v>
      </c>
      <c r="H587" s="179"/>
      <c r="I587" s="186"/>
      <c r="J587" s="79"/>
      <c r="K587" s="79"/>
    </row>
    <row r="588" spans="2:11" ht="15" customHeight="1">
      <c r="B588" s="574" t="s">
        <v>171</v>
      </c>
      <c r="C588" s="576"/>
      <c r="D588" s="476">
        <v>228000000</v>
      </c>
      <c r="E588" s="476">
        <v>214000000</v>
      </c>
      <c r="F588" s="188"/>
      <c r="G588" s="190"/>
      <c r="H588" s="179"/>
      <c r="I588" s="186"/>
      <c r="J588" s="79"/>
      <c r="K588" s="79"/>
    </row>
    <row r="589" spans="2:11" ht="15" customHeight="1">
      <c r="B589" s="574" t="s">
        <v>205</v>
      </c>
      <c r="C589" s="576"/>
      <c r="D589" s="476">
        <v>432000000</v>
      </c>
      <c r="E589" s="476">
        <v>432000000</v>
      </c>
      <c r="F589" s="188"/>
      <c r="H589" s="179"/>
      <c r="I589" s="186"/>
      <c r="J589" s="79"/>
      <c r="K589" s="79"/>
    </row>
    <row r="590" spans="2:11" ht="15" customHeight="1">
      <c r="B590" s="574" t="s">
        <v>77</v>
      </c>
      <c r="C590" s="576"/>
      <c r="D590" s="476">
        <v>2837972653</v>
      </c>
      <c r="E590" s="476">
        <v>2976469424</v>
      </c>
      <c r="F590" s="188"/>
      <c r="H590" s="179"/>
      <c r="I590" s="186"/>
      <c r="J590" s="79"/>
      <c r="K590" s="79"/>
    </row>
    <row r="591" spans="2:11" ht="15" customHeight="1">
      <c r="B591" s="574" t="s">
        <v>656</v>
      </c>
      <c r="C591" s="576"/>
      <c r="D591" s="476">
        <v>4197462</v>
      </c>
      <c r="E591" s="476">
        <v>3484483</v>
      </c>
      <c r="F591" s="188"/>
      <c r="H591" s="179"/>
      <c r="I591" s="186"/>
      <c r="J591" s="79"/>
      <c r="K591" s="79"/>
    </row>
    <row r="592" spans="2:11" ht="15" customHeight="1">
      <c r="B592" s="574" t="s">
        <v>72</v>
      </c>
      <c r="C592" s="576"/>
      <c r="D592" s="476">
        <v>314245043</v>
      </c>
      <c r="E592" s="476">
        <v>241784165</v>
      </c>
      <c r="F592" s="188"/>
      <c r="H592" s="179"/>
      <c r="I592" s="186"/>
      <c r="J592" s="79"/>
      <c r="K592" s="79"/>
    </row>
    <row r="593" spans="2:11" ht="15" customHeight="1">
      <c r="B593" s="574" t="s">
        <v>697</v>
      </c>
      <c r="C593" s="576"/>
      <c r="D593" s="476">
        <v>196694000</v>
      </c>
      <c r="E593" s="476">
        <v>69114661</v>
      </c>
      <c r="F593" s="188"/>
      <c r="H593" s="179"/>
      <c r="I593" s="186"/>
      <c r="J593" s="79"/>
      <c r="K593" s="79"/>
    </row>
    <row r="594" spans="2:11" ht="15" customHeight="1">
      <c r="B594" s="574" t="s">
        <v>78</v>
      </c>
      <c r="C594" s="576"/>
      <c r="D594" s="476">
        <v>627520293</v>
      </c>
      <c r="E594" s="476">
        <v>505671713</v>
      </c>
      <c r="F594" s="188"/>
      <c r="H594" s="179"/>
      <c r="I594" s="186"/>
      <c r="J594" s="79"/>
      <c r="K594" s="79"/>
    </row>
    <row r="595" spans="2:11" ht="15" customHeight="1">
      <c r="B595" s="574" t="s">
        <v>74</v>
      </c>
      <c r="C595" s="576"/>
      <c r="D595" s="476">
        <v>653150801</v>
      </c>
      <c r="E595" s="476">
        <v>928246023</v>
      </c>
      <c r="F595" s="188"/>
      <c r="H595" s="179"/>
      <c r="I595" s="186"/>
      <c r="J595" s="79"/>
      <c r="K595" s="79"/>
    </row>
    <row r="596" spans="2:11" ht="15" customHeight="1">
      <c r="B596" s="574" t="s">
        <v>649</v>
      </c>
      <c r="C596" s="576"/>
      <c r="D596" s="476">
        <v>30481027</v>
      </c>
      <c r="E596" s="476">
        <v>73489229</v>
      </c>
      <c r="F596" s="188"/>
      <c r="H596" s="179"/>
      <c r="I596" s="186"/>
      <c r="J596" s="79"/>
      <c r="K596" s="79"/>
    </row>
    <row r="597" spans="2:11" ht="15" customHeight="1">
      <c r="B597" s="574" t="s">
        <v>206</v>
      </c>
      <c r="C597" s="576"/>
      <c r="D597" s="476">
        <v>0</v>
      </c>
      <c r="E597" s="476">
        <v>21475002</v>
      </c>
      <c r="F597" s="188"/>
      <c r="H597" s="179"/>
      <c r="I597" s="186"/>
      <c r="J597" s="79"/>
      <c r="K597" s="79"/>
    </row>
    <row r="598" spans="2:11" ht="15" customHeight="1">
      <c r="B598" s="574" t="s">
        <v>70</v>
      </c>
      <c r="C598" s="576"/>
      <c r="D598" s="476">
        <v>287698495</v>
      </c>
      <c r="E598" s="476">
        <v>7250000</v>
      </c>
      <c r="F598" s="188"/>
      <c r="H598" s="179"/>
      <c r="I598" s="186"/>
      <c r="J598" s="79"/>
      <c r="K598" s="79"/>
    </row>
    <row r="599" spans="2:11" ht="15" customHeight="1">
      <c r="B599" s="574" t="s">
        <v>183</v>
      </c>
      <c r="C599" s="576"/>
      <c r="D599" s="476">
        <v>38265997</v>
      </c>
      <c r="E599" s="476">
        <v>48516996</v>
      </c>
      <c r="F599" s="188"/>
      <c r="H599" s="179"/>
      <c r="I599" s="186"/>
      <c r="J599" s="79"/>
      <c r="K599" s="79"/>
    </row>
    <row r="600" spans="2:11" ht="15" customHeight="1">
      <c r="B600" s="574" t="s">
        <v>202</v>
      </c>
      <c r="C600" s="576"/>
      <c r="D600" s="476">
        <v>55481593</v>
      </c>
      <c r="E600" s="476">
        <v>15403639</v>
      </c>
      <c r="F600" s="188"/>
      <c r="H600" s="179"/>
      <c r="I600" s="186"/>
      <c r="J600" s="79"/>
      <c r="K600" s="79"/>
    </row>
    <row r="601" spans="2:11" ht="15" customHeight="1">
      <c r="B601" s="574" t="s">
        <v>182</v>
      </c>
      <c r="C601" s="576"/>
      <c r="D601" s="476">
        <v>221686575</v>
      </c>
      <c r="E601" s="476">
        <v>172800000</v>
      </c>
      <c r="F601" s="188"/>
    </row>
    <row r="602" spans="2:11" ht="15" customHeight="1">
      <c r="B602" s="574" t="s">
        <v>207</v>
      </c>
      <c r="C602" s="576"/>
      <c r="D602" s="476">
        <v>0</v>
      </c>
      <c r="E602" s="476">
        <v>4400000</v>
      </c>
      <c r="F602" s="188"/>
    </row>
    <row r="603" spans="2:11" ht="15" customHeight="1">
      <c r="B603" s="574" t="s">
        <v>208</v>
      </c>
      <c r="C603" s="576"/>
      <c r="D603" s="476">
        <v>0</v>
      </c>
      <c r="E603" s="476">
        <v>-25072728</v>
      </c>
      <c r="F603" s="188"/>
    </row>
    <row r="604" spans="2:11" ht="15" customHeight="1">
      <c r="B604" s="574" t="s">
        <v>86</v>
      </c>
      <c r="C604" s="576"/>
      <c r="D604" s="476">
        <v>11401432</v>
      </c>
      <c r="E604" s="476">
        <v>23607666</v>
      </c>
      <c r="F604" s="188"/>
      <c r="I604" s="667"/>
      <c r="J604" s="668"/>
    </row>
    <row r="605" spans="2:11" ht="15" customHeight="1">
      <c r="B605" s="127" t="s">
        <v>676</v>
      </c>
      <c r="C605" s="128"/>
      <c r="D605" s="476">
        <v>38031816</v>
      </c>
      <c r="E605" s="476">
        <v>18558978</v>
      </c>
      <c r="F605" s="188"/>
      <c r="I605" s="667"/>
      <c r="J605" s="668"/>
    </row>
    <row r="606" spans="2:11" ht="15" customHeight="1">
      <c r="B606" s="127" t="s">
        <v>12</v>
      </c>
      <c r="C606" s="128"/>
      <c r="D606" s="476">
        <v>200000</v>
      </c>
      <c r="E606" s="476">
        <v>321818</v>
      </c>
      <c r="F606" s="188"/>
      <c r="I606" s="289"/>
      <c r="J606" s="280"/>
    </row>
    <row r="607" spans="2:11" ht="15" customHeight="1">
      <c r="B607" s="127" t="s">
        <v>732</v>
      </c>
      <c r="C607" s="128"/>
      <c r="D607" s="476">
        <v>30872966</v>
      </c>
      <c r="E607" s="476">
        <v>6752335</v>
      </c>
      <c r="F607" s="188"/>
      <c r="I607" s="289"/>
      <c r="J607" s="280"/>
    </row>
    <row r="608" spans="2:11" ht="15" customHeight="1">
      <c r="B608" s="574" t="s">
        <v>83</v>
      </c>
      <c r="C608" s="576"/>
      <c r="D608" s="476">
        <v>21341299</v>
      </c>
      <c r="E608" s="476">
        <v>20876496</v>
      </c>
      <c r="F608" s="188"/>
      <c r="I608" s="667"/>
      <c r="J608" s="668"/>
    </row>
    <row r="609" spans="2:15" ht="15" customHeight="1">
      <c r="B609" s="574" t="s">
        <v>71</v>
      </c>
      <c r="C609" s="576"/>
      <c r="D609" s="476">
        <v>345455</v>
      </c>
      <c r="E609" s="476">
        <v>1158182</v>
      </c>
      <c r="F609" s="188"/>
    </row>
    <row r="610" spans="2:15" ht="15" customHeight="1">
      <c r="B610" s="574" t="s">
        <v>84</v>
      </c>
      <c r="C610" s="576"/>
      <c r="D610" s="476">
        <v>283225388</v>
      </c>
      <c r="E610" s="476">
        <v>299187521</v>
      </c>
      <c r="F610" s="188"/>
      <c r="H610" s="148"/>
      <c r="I610" s="163"/>
    </row>
    <row r="611" spans="2:15" ht="15" customHeight="1">
      <c r="B611" s="574" t="s">
        <v>82</v>
      </c>
      <c r="C611" s="576"/>
      <c r="D611" s="476">
        <v>21063553</v>
      </c>
      <c r="E611" s="476">
        <v>17919945</v>
      </c>
      <c r="F611" s="188"/>
      <c r="H611" s="163"/>
    </row>
    <row r="612" spans="2:15" ht="15" customHeight="1">
      <c r="B612" s="574" t="s">
        <v>85</v>
      </c>
      <c r="C612" s="576"/>
      <c r="D612" s="476">
        <v>15376002</v>
      </c>
      <c r="E612" s="476">
        <v>14343637</v>
      </c>
      <c r="F612" s="188"/>
      <c r="G612" s="144"/>
    </row>
    <row r="613" spans="2:15" ht="15" customHeight="1">
      <c r="B613" s="574" t="s">
        <v>73</v>
      </c>
      <c r="C613" s="576"/>
      <c r="D613" s="476">
        <v>79897716</v>
      </c>
      <c r="E613" s="476">
        <v>49191332</v>
      </c>
      <c r="F613" s="188"/>
      <c r="G613" s="144"/>
    </row>
    <row r="614" spans="2:15" ht="15" customHeight="1">
      <c r="B614" s="574" t="s">
        <v>322</v>
      </c>
      <c r="C614" s="576"/>
      <c r="D614" s="476">
        <v>727831</v>
      </c>
      <c r="E614" s="476">
        <v>10895411</v>
      </c>
      <c r="F614" s="188"/>
      <c r="G614" s="163"/>
    </row>
    <row r="615" spans="2:15" ht="15" customHeight="1">
      <c r="B615" s="574" t="s">
        <v>626</v>
      </c>
      <c r="C615" s="576"/>
      <c r="D615" s="476">
        <v>51424350</v>
      </c>
      <c r="E615" s="476">
        <v>30536352</v>
      </c>
      <c r="F615" s="188"/>
      <c r="G615" s="144"/>
      <c r="N615" s="144"/>
      <c r="O615" s="144"/>
    </row>
    <row r="616" spans="2:15" s="144" customFormat="1" ht="15" customHeight="1">
      <c r="B616" s="574" t="s">
        <v>69</v>
      </c>
      <c r="C616" s="576"/>
      <c r="D616" s="476">
        <v>407732857</v>
      </c>
      <c r="E616" s="476">
        <v>428076558</v>
      </c>
      <c r="F616" s="188"/>
      <c r="J616" s="65"/>
      <c r="K616" s="65"/>
      <c r="L616" s="65"/>
      <c r="M616" s="65"/>
    </row>
    <row r="617" spans="2:15" s="144" customFormat="1" ht="15" customHeight="1">
      <c r="B617" s="574" t="s">
        <v>203</v>
      </c>
      <c r="C617" s="576"/>
      <c r="D617" s="476">
        <v>278937459</v>
      </c>
      <c r="E617" s="476">
        <v>198534124</v>
      </c>
      <c r="F617" s="188"/>
      <c r="J617" s="65"/>
      <c r="K617" s="65"/>
      <c r="L617" s="65"/>
      <c r="M617" s="65"/>
    </row>
    <row r="618" spans="2:15" s="144" customFormat="1" ht="15" customHeight="1">
      <c r="B618" s="574" t="s">
        <v>255</v>
      </c>
      <c r="C618" s="576"/>
      <c r="D618" s="476">
        <v>19543647</v>
      </c>
      <c r="E618" s="476">
        <v>25339945</v>
      </c>
      <c r="F618" s="188"/>
      <c r="J618" s="65"/>
      <c r="K618" s="65"/>
      <c r="L618" s="65"/>
      <c r="M618" s="65"/>
    </row>
    <row r="619" spans="2:15" s="144" customFormat="1" ht="15" customHeight="1">
      <c r="B619" s="127" t="s">
        <v>725</v>
      </c>
      <c r="C619" s="128"/>
      <c r="D619" s="476">
        <v>1118636</v>
      </c>
      <c r="E619" s="476">
        <v>63636</v>
      </c>
      <c r="F619" s="188"/>
      <c r="J619" s="65"/>
      <c r="K619" s="65"/>
      <c r="L619" s="65"/>
      <c r="M619" s="65"/>
    </row>
    <row r="620" spans="2:15" s="144" customFormat="1" ht="15" customHeight="1">
      <c r="B620" s="127" t="s">
        <v>746</v>
      </c>
      <c r="C620" s="128"/>
      <c r="D620" s="476">
        <v>515750</v>
      </c>
      <c r="E620" s="476">
        <v>56700</v>
      </c>
      <c r="F620" s="188"/>
      <c r="J620" s="65"/>
      <c r="K620" s="65"/>
      <c r="L620" s="65"/>
      <c r="M620" s="65"/>
    </row>
    <row r="621" spans="2:15" s="144" customFormat="1" ht="15" customHeight="1">
      <c r="B621" s="574" t="s">
        <v>201</v>
      </c>
      <c r="C621" s="576"/>
      <c r="D621" s="476">
        <v>47594561</v>
      </c>
      <c r="E621" s="476">
        <v>40851635</v>
      </c>
      <c r="F621" s="188"/>
      <c r="J621" s="65"/>
      <c r="K621" s="65"/>
      <c r="L621" s="65"/>
      <c r="M621" s="65"/>
    </row>
    <row r="622" spans="2:15" s="144" customFormat="1" ht="15" customHeight="1">
      <c r="B622" s="574" t="s">
        <v>677</v>
      </c>
      <c r="C622" s="576"/>
      <c r="D622" s="476">
        <v>0</v>
      </c>
      <c r="E622" s="476">
        <v>2406363</v>
      </c>
      <c r="F622" s="188"/>
      <c r="J622" s="65"/>
      <c r="K622" s="65"/>
      <c r="L622" s="65"/>
      <c r="M622" s="65"/>
    </row>
    <row r="623" spans="2:15" s="144" customFormat="1" ht="15" customHeight="1">
      <c r="B623" s="574" t="s">
        <v>256</v>
      </c>
      <c r="C623" s="576"/>
      <c r="D623" s="476">
        <v>114207193</v>
      </c>
      <c r="E623" s="476">
        <v>26093715</v>
      </c>
      <c r="F623" s="188"/>
      <c r="J623" s="65"/>
      <c r="K623" s="65"/>
      <c r="L623" s="65"/>
      <c r="M623" s="65"/>
    </row>
    <row r="624" spans="2:15" s="144" customFormat="1" ht="15" customHeight="1">
      <c r="B624" s="574" t="s">
        <v>627</v>
      </c>
      <c r="C624" s="576"/>
      <c r="D624" s="476">
        <v>203061094</v>
      </c>
      <c r="E624" s="476">
        <v>55108595</v>
      </c>
      <c r="F624" s="188"/>
      <c r="J624" s="65"/>
      <c r="K624" s="65"/>
      <c r="L624" s="65"/>
      <c r="M624" s="65"/>
    </row>
    <row r="625" spans="2:15" s="144" customFormat="1" ht="15" customHeight="1">
      <c r="B625" s="574" t="s">
        <v>257</v>
      </c>
      <c r="C625" s="576"/>
      <c r="D625" s="476">
        <v>23924088</v>
      </c>
      <c r="E625" s="476">
        <v>22427263</v>
      </c>
      <c r="F625" s="188"/>
      <c r="J625" s="65"/>
      <c r="K625" s="65"/>
      <c r="L625" s="65"/>
      <c r="M625" s="65"/>
    </row>
    <row r="626" spans="2:15" s="144" customFormat="1" ht="15" customHeight="1">
      <c r="B626" s="574" t="s">
        <v>87</v>
      </c>
      <c r="C626" s="576"/>
      <c r="D626" s="479">
        <v>16588080</v>
      </c>
      <c r="E626" s="479">
        <v>28353177</v>
      </c>
      <c r="F626" s="188"/>
      <c r="J626" s="65"/>
      <c r="K626" s="65"/>
      <c r="L626" s="65"/>
      <c r="M626" s="65"/>
    </row>
    <row r="627" spans="2:15" s="144" customFormat="1" ht="15" customHeight="1">
      <c r="B627" s="574" t="s">
        <v>731</v>
      </c>
      <c r="C627" s="576"/>
      <c r="D627" s="479">
        <v>54603323</v>
      </c>
      <c r="E627" s="479">
        <v>51116226</v>
      </c>
      <c r="F627" s="188"/>
      <c r="J627" s="65"/>
      <c r="K627" s="65"/>
      <c r="L627" s="65"/>
      <c r="M627" s="65"/>
    </row>
    <row r="628" spans="2:15" s="144" customFormat="1" ht="15" customHeight="1">
      <c r="B628" s="574" t="s">
        <v>583</v>
      </c>
      <c r="C628" s="576"/>
      <c r="D628" s="480">
        <v>18000000</v>
      </c>
      <c r="E628" s="480">
        <v>18000000</v>
      </c>
      <c r="F628" s="188"/>
      <c r="J628" s="65"/>
      <c r="K628" s="65"/>
      <c r="L628" s="65"/>
      <c r="M628" s="65"/>
    </row>
    <row r="629" spans="2:15" s="144" customFormat="1" ht="15" customHeight="1">
      <c r="B629" s="574" t="s">
        <v>860</v>
      </c>
      <c r="C629" s="576"/>
      <c r="D629" s="481">
        <v>540909</v>
      </c>
      <c r="E629" s="480">
        <v>0</v>
      </c>
      <c r="F629" s="178"/>
      <c r="J629" s="65"/>
      <c r="K629" s="65"/>
      <c r="L629" s="65"/>
      <c r="M629" s="65"/>
    </row>
    <row r="630" spans="2:15" s="144" customFormat="1" ht="15" customHeight="1">
      <c r="B630" s="677" t="s">
        <v>861</v>
      </c>
      <c r="C630" s="576"/>
      <c r="D630" s="481">
        <v>892420014</v>
      </c>
      <c r="E630" s="480">
        <v>0</v>
      </c>
      <c r="F630" s="178"/>
      <c r="J630" s="65"/>
      <c r="K630" s="65"/>
      <c r="L630" s="65"/>
      <c r="M630" s="65"/>
    </row>
    <row r="631" spans="2:15" s="144" customFormat="1" ht="15" customHeight="1">
      <c r="B631" s="640" t="s">
        <v>65</v>
      </c>
      <c r="C631" s="641"/>
      <c r="D631" s="452">
        <f>SUM(D588:D630)</f>
        <v>8560089358</v>
      </c>
      <c r="E631" s="452">
        <f>SUM(E588:E630)</f>
        <v>7078810217</v>
      </c>
      <c r="F631" s="163"/>
      <c r="G631" s="163"/>
      <c r="J631" s="65"/>
      <c r="K631" s="65"/>
      <c r="L631" s="65"/>
      <c r="M631" s="65"/>
      <c r="N631" s="65"/>
      <c r="O631" s="65"/>
    </row>
    <row r="632" spans="2:15">
      <c r="N632" s="144"/>
      <c r="O632" s="144"/>
    </row>
    <row r="633" spans="2:15" s="144" customFormat="1">
      <c r="B633" s="65"/>
      <c r="C633" s="65"/>
      <c r="D633" s="79"/>
      <c r="E633" s="79"/>
      <c r="J633" s="65"/>
      <c r="K633" s="65"/>
      <c r="L633" s="65"/>
      <c r="M633" s="65"/>
    </row>
    <row r="634" spans="2:15" s="144" customFormat="1">
      <c r="B634" s="66" t="s">
        <v>537</v>
      </c>
      <c r="C634" s="66" t="s">
        <v>17</v>
      </c>
      <c r="D634" s="66"/>
      <c r="E634" s="66"/>
      <c r="F634" s="148"/>
      <c r="G634" s="148"/>
      <c r="J634" s="65"/>
      <c r="K634" s="65"/>
      <c r="L634" s="65"/>
      <c r="M634" s="65"/>
      <c r="N634" s="65"/>
      <c r="O634" s="65"/>
    </row>
    <row r="636" spans="2:15">
      <c r="C636" s="66" t="s">
        <v>17</v>
      </c>
    </row>
    <row r="637" spans="2:15">
      <c r="B637" s="642" t="s">
        <v>79</v>
      </c>
      <c r="C637" s="643"/>
      <c r="D637" s="652" t="s">
        <v>200</v>
      </c>
      <c r="E637" s="652"/>
      <c r="I637" s="186"/>
      <c r="J637" s="79"/>
      <c r="K637" s="79"/>
    </row>
    <row r="638" spans="2:15">
      <c r="B638" s="644"/>
      <c r="C638" s="645"/>
      <c r="D638" s="285">
        <v>45838</v>
      </c>
      <c r="E638" s="285">
        <v>45473</v>
      </c>
      <c r="I638" s="186"/>
      <c r="J638" s="79"/>
      <c r="K638" s="79"/>
    </row>
    <row r="639" spans="2:15" ht="15" customHeight="1">
      <c r="B639" s="675" t="s">
        <v>80</v>
      </c>
      <c r="C639" s="676"/>
      <c r="D639" s="482">
        <f>+D640+D641</f>
        <v>169281015</v>
      </c>
      <c r="E639" s="482">
        <f>+E640+E641</f>
        <v>283327</v>
      </c>
      <c r="F639" s="132"/>
      <c r="G639" s="132"/>
    </row>
    <row r="640" spans="2:15" ht="15" customHeight="1">
      <c r="B640" s="574" t="s">
        <v>60</v>
      </c>
      <c r="C640" s="576"/>
      <c r="D640" s="476">
        <v>151466793</v>
      </c>
      <c r="E640" s="480">
        <v>283327</v>
      </c>
      <c r="F640" s="180"/>
    </row>
    <row r="641" spans="2:11" ht="15" customHeight="1">
      <c r="B641" s="574" t="s">
        <v>740</v>
      </c>
      <c r="C641" s="576"/>
      <c r="D641" s="476">
        <v>17814222</v>
      </c>
      <c r="E641" s="480">
        <v>0</v>
      </c>
      <c r="F641" s="180"/>
    </row>
    <row r="642" spans="2:11" ht="15" customHeight="1">
      <c r="B642" s="675" t="s">
        <v>81</v>
      </c>
      <c r="C642" s="676"/>
      <c r="D642" s="482">
        <f>+D643</f>
        <v>25983243</v>
      </c>
      <c r="E642" s="482">
        <f>+E643</f>
        <v>35958542</v>
      </c>
      <c r="F642" s="132"/>
      <c r="G642" s="132"/>
      <c r="I642" s="163"/>
      <c r="J642" s="79"/>
    </row>
    <row r="643" spans="2:11" ht="15" customHeight="1">
      <c r="B643" s="574" t="s">
        <v>75</v>
      </c>
      <c r="C643" s="576"/>
      <c r="D643" s="480">
        <v>25983243</v>
      </c>
      <c r="E643" s="480">
        <v>35958542</v>
      </c>
      <c r="F643" s="180"/>
      <c r="I643" s="163"/>
      <c r="J643" s="79"/>
    </row>
    <row r="644" spans="2:11" ht="15" customHeight="1">
      <c r="F644" s="178"/>
      <c r="I644" s="163"/>
      <c r="J644" s="79"/>
    </row>
    <row r="645" spans="2:11">
      <c r="I645" s="163"/>
      <c r="J645" s="79"/>
    </row>
    <row r="646" spans="2:11">
      <c r="B646" s="66" t="s">
        <v>547</v>
      </c>
      <c r="C646" s="66" t="s">
        <v>18</v>
      </c>
      <c r="H646" s="163"/>
      <c r="I646" s="163"/>
      <c r="J646" s="79"/>
    </row>
    <row r="647" spans="2:11">
      <c r="B647" s="66" t="s">
        <v>538</v>
      </c>
      <c r="C647" s="66" t="s">
        <v>480</v>
      </c>
      <c r="H647" s="163"/>
      <c r="I647" s="163"/>
      <c r="J647" s="79"/>
    </row>
    <row r="648" spans="2:11">
      <c r="H648" s="163"/>
      <c r="I648" s="163"/>
      <c r="J648" s="79"/>
    </row>
    <row r="649" spans="2:11">
      <c r="B649" s="642" t="s">
        <v>79</v>
      </c>
      <c r="C649" s="643"/>
      <c r="D649" s="652" t="s">
        <v>200</v>
      </c>
      <c r="E649" s="652"/>
      <c r="H649" s="179"/>
      <c r="I649" s="186"/>
      <c r="J649" s="79"/>
      <c r="K649" s="79"/>
    </row>
    <row r="650" spans="2:11">
      <c r="B650" s="644"/>
      <c r="C650" s="645"/>
      <c r="D650" s="285">
        <v>45838</v>
      </c>
      <c r="E650" s="285">
        <v>45473</v>
      </c>
      <c r="H650" s="179"/>
      <c r="I650" s="186"/>
      <c r="J650" s="79"/>
      <c r="K650" s="79"/>
    </row>
    <row r="651" spans="2:11" ht="15" customHeight="1">
      <c r="B651" s="574" t="s">
        <v>290</v>
      </c>
      <c r="C651" s="576"/>
      <c r="D651" s="480">
        <v>11938226</v>
      </c>
      <c r="E651" s="480">
        <v>30943791</v>
      </c>
      <c r="F651" s="180"/>
      <c r="H651" s="163"/>
      <c r="I651" s="163"/>
      <c r="J651" s="79"/>
    </row>
    <row r="652" spans="2:11" ht="15" customHeight="1">
      <c r="B652" s="640" t="s">
        <v>65</v>
      </c>
      <c r="C652" s="641"/>
      <c r="D652" s="452">
        <f>SUM(D651)</f>
        <v>11938226</v>
      </c>
      <c r="E652" s="452">
        <f>SUM(E651)</f>
        <v>30943791</v>
      </c>
      <c r="H652" s="163"/>
      <c r="I652" s="163"/>
      <c r="J652" s="79"/>
    </row>
    <row r="653" spans="2:11">
      <c r="B653" s="89"/>
      <c r="C653" s="89"/>
      <c r="D653" s="112"/>
      <c r="E653" s="112"/>
      <c r="H653" s="163"/>
      <c r="I653" s="163"/>
      <c r="J653" s="79"/>
    </row>
    <row r="654" spans="2:11">
      <c r="B654" s="89" t="s">
        <v>539</v>
      </c>
      <c r="C654" s="89" t="s">
        <v>482</v>
      </c>
      <c r="D654" s="112"/>
      <c r="E654" s="112"/>
      <c r="H654" s="163"/>
      <c r="I654" s="163"/>
      <c r="J654" s="79"/>
    </row>
    <row r="655" spans="2:11">
      <c r="B655" s="89"/>
      <c r="C655" s="89"/>
      <c r="D655" s="112"/>
      <c r="E655" s="112"/>
      <c r="H655" s="163"/>
      <c r="I655" s="163"/>
      <c r="J655" s="79"/>
    </row>
    <row r="656" spans="2:11">
      <c r="B656" s="642" t="s">
        <v>79</v>
      </c>
      <c r="C656" s="643"/>
      <c r="D656" s="652" t="s">
        <v>200</v>
      </c>
      <c r="E656" s="652"/>
      <c r="H656" s="179"/>
      <c r="I656" s="186"/>
      <c r="J656" s="79"/>
      <c r="K656" s="79"/>
    </row>
    <row r="657" spans="1:11">
      <c r="B657" s="644"/>
      <c r="C657" s="645"/>
      <c r="D657" s="285">
        <v>45838</v>
      </c>
      <c r="E657" s="285">
        <v>45473</v>
      </c>
      <c r="H657" s="179"/>
      <c r="I657" s="186"/>
      <c r="J657" s="79"/>
      <c r="K657" s="79"/>
    </row>
    <row r="658" spans="1:11" ht="15" customHeight="1">
      <c r="B658" s="574" t="s">
        <v>76</v>
      </c>
      <c r="C658" s="576"/>
      <c r="D658" s="118">
        <v>639401656</v>
      </c>
      <c r="E658" s="118">
        <v>656876561</v>
      </c>
      <c r="F658" s="180"/>
      <c r="H658" s="163"/>
      <c r="I658" s="163"/>
      <c r="J658" s="79"/>
    </row>
    <row r="659" spans="1:11" ht="15" customHeight="1">
      <c r="B659" s="640" t="s">
        <v>65</v>
      </c>
      <c r="C659" s="641"/>
      <c r="D659" s="452">
        <f t="shared" ref="D659:E659" si="1">SUM(D658)</f>
        <v>639401656</v>
      </c>
      <c r="E659" s="452">
        <f t="shared" si="1"/>
        <v>656876561</v>
      </c>
      <c r="H659" s="163"/>
      <c r="I659" s="163"/>
      <c r="J659" s="79"/>
    </row>
    <row r="660" spans="1:11">
      <c r="H660" s="163"/>
      <c r="I660" s="163"/>
      <c r="J660" s="79"/>
    </row>
    <row r="661" spans="1:11">
      <c r="H661" s="163"/>
      <c r="I661" s="163"/>
      <c r="J661" s="79"/>
    </row>
    <row r="662" spans="1:11">
      <c r="B662" s="66" t="s">
        <v>548</v>
      </c>
      <c r="C662" s="66" t="s">
        <v>515</v>
      </c>
      <c r="D662" s="89"/>
      <c r="E662" s="89"/>
      <c r="H662" s="163"/>
      <c r="I662" s="163"/>
      <c r="J662" s="79"/>
    </row>
    <row r="663" spans="1:11">
      <c r="A663" s="144" t="s">
        <v>486</v>
      </c>
      <c r="B663" s="66" t="s">
        <v>549</v>
      </c>
      <c r="C663" s="66" t="s">
        <v>487</v>
      </c>
      <c r="D663" s="89"/>
      <c r="E663" s="89"/>
      <c r="H663" s="163"/>
      <c r="I663" s="163"/>
      <c r="J663" s="79"/>
    </row>
    <row r="664" spans="1:11">
      <c r="B664" s="66"/>
      <c r="C664" s="66"/>
      <c r="D664" s="89"/>
      <c r="E664" s="89"/>
      <c r="H664" s="163"/>
      <c r="I664" s="163"/>
      <c r="J664" s="79"/>
    </row>
    <row r="665" spans="1:11" ht="18" customHeight="1">
      <c r="B665" s="642" t="s">
        <v>79</v>
      </c>
      <c r="C665" s="643"/>
      <c r="D665" s="652" t="s">
        <v>200</v>
      </c>
      <c r="E665" s="652"/>
      <c r="G665" s="178"/>
      <c r="H665" s="179"/>
      <c r="I665" s="186"/>
      <c r="J665" s="79"/>
      <c r="K665" s="79"/>
    </row>
    <row r="666" spans="1:11" ht="18" customHeight="1">
      <c r="B666" s="644"/>
      <c r="C666" s="645"/>
      <c r="D666" s="285">
        <v>45838</v>
      </c>
      <c r="E666" s="285">
        <v>45473</v>
      </c>
      <c r="H666" s="179"/>
      <c r="I666" s="186"/>
      <c r="J666" s="79"/>
      <c r="K666" s="79"/>
    </row>
    <row r="667" spans="1:11" ht="15" customHeight="1">
      <c r="B667" s="566" t="s">
        <v>193</v>
      </c>
      <c r="C667" s="567"/>
      <c r="D667" s="442">
        <v>0</v>
      </c>
      <c r="E667" s="442">
        <v>0</v>
      </c>
      <c r="H667" s="163"/>
      <c r="I667" s="163"/>
      <c r="J667" s="79"/>
    </row>
    <row r="668" spans="1:11" ht="15" customHeight="1">
      <c r="B668" s="640" t="s">
        <v>65</v>
      </c>
      <c r="C668" s="641"/>
      <c r="D668" s="460">
        <f>SUM(D667)</f>
        <v>0</v>
      </c>
      <c r="E668" s="460">
        <f>SUM(E667)</f>
        <v>0</v>
      </c>
      <c r="H668" s="163"/>
      <c r="I668" s="163"/>
      <c r="J668" s="79"/>
    </row>
    <row r="669" spans="1:11">
      <c r="B669" s="119"/>
      <c r="C669" s="119"/>
      <c r="D669" s="106"/>
      <c r="E669" s="106"/>
      <c r="H669" s="163"/>
      <c r="I669" s="163"/>
      <c r="J669" s="79"/>
    </row>
    <row r="670" spans="1:11">
      <c r="A670" s="144" t="s">
        <v>484</v>
      </c>
      <c r="B670" s="113" t="s">
        <v>550</v>
      </c>
      <c r="C670" s="113" t="s">
        <v>485</v>
      </c>
      <c r="D670" s="106"/>
      <c r="E670" s="106"/>
      <c r="H670" s="163"/>
      <c r="I670" s="163"/>
      <c r="J670" s="79"/>
    </row>
    <row r="671" spans="1:11">
      <c r="B671" s="119"/>
      <c r="C671" s="119"/>
      <c r="D671" s="106"/>
      <c r="E671" s="106"/>
      <c r="H671" s="163"/>
      <c r="I671" s="163"/>
      <c r="J671" s="79"/>
    </row>
    <row r="672" spans="1:11" ht="18" customHeight="1">
      <c r="B672" s="642" t="s">
        <v>79</v>
      </c>
      <c r="C672" s="643"/>
      <c r="D672" s="652" t="s">
        <v>200</v>
      </c>
      <c r="E672" s="652"/>
      <c r="G672" s="178"/>
      <c r="H672" s="179"/>
      <c r="I672" s="186"/>
      <c r="J672" s="79"/>
      <c r="K672" s="79"/>
    </row>
    <row r="673" spans="1:15" ht="18" customHeight="1">
      <c r="B673" s="644"/>
      <c r="C673" s="645"/>
      <c r="D673" s="285">
        <v>45838</v>
      </c>
      <c r="E673" s="285">
        <v>45473</v>
      </c>
      <c r="G673" s="144"/>
      <c r="H673" s="179"/>
      <c r="I673" s="186"/>
      <c r="J673" s="79"/>
      <c r="K673" s="79"/>
    </row>
    <row r="674" spans="1:15" ht="15" customHeight="1">
      <c r="B674" s="566" t="s">
        <v>193</v>
      </c>
      <c r="C674" s="567"/>
      <c r="D674" s="442">
        <v>0</v>
      </c>
      <c r="E674" s="442">
        <v>0</v>
      </c>
      <c r="H674" s="163"/>
      <c r="I674" s="163"/>
      <c r="J674" s="79"/>
    </row>
    <row r="675" spans="1:15" ht="14.25" customHeight="1">
      <c r="B675" s="640" t="s">
        <v>65</v>
      </c>
      <c r="C675" s="641"/>
      <c r="D675" s="460">
        <f>SUM(D674)</f>
        <v>0</v>
      </c>
      <c r="E675" s="460">
        <f>SUM(E674)</f>
        <v>0</v>
      </c>
      <c r="H675" s="163"/>
      <c r="I675" s="163"/>
      <c r="J675" s="79"/>
    </row>
    <row r="676" spans="1:15">
      <c r="H676" s="163"/>
      <c r="I676" s="163"/>
      <c r="J676" s="79"/>
    </row>
    <row r="677" spans="1:15">
      <c r="B677" s="66" t="s">
        <v>454</v>
      </c>
      <c r="C677" s="66" t="s">
        <v>864</v>
      </c>
      <c r="D677" s="66"/>
      <c r="H677" s="163"/>
      <c r="I677" s="163"/>
      <c r="J677" s="79"/>
    </row>
    <row r="678" spans="1:15">
      <c r="H678" s="163"/>
      <c r="I678" s="163"/>
      <c r="J678" s="79"/>
    </row>
    <row r="679" spans="1:15">
      <c r="B679" s="66" t="s">
        <v>490</v>
      </c>
      <c r="C679" s="65" t="s">
        <v>488</v>
      </c>
      <c r="D679" s="65" t="s">
        <v>239</v>
      </c>
      <c r="H679" s="191"/>
      <c r="I679" s="163"/>
      <c r="J679" s="79"/>
    </row>
    <row r="680" spans="1:15">
      <c r="B680" s="66" t="s">
        <v>491</v>
      </c>
      <c r="C680" s="65" t="s">
        <v>489</v>
      </c>
      <c r="D680" s="65" t="s">
        <v>239</v>
      </c>
      <c r="H680" s="163"/>
      <c r="I680" s="163"/>
      <c r="J680" s="79"/>
    </row>
    <row r="681" spans="1:15">
      <c r="B681" s="66" t="s">
        <v>492</v>
      </c>
      <c r="C681" s="65" t="s">
        <v>628</v>
      </c>
      <c r="H681" s="163"/>
      <c r="I681" s="163"/>
      <c r="J681" s="79"/>
    </row>
    <row r="682" spans="1:15">
      <c r="B682" s="66"/>
      <c r="H682" s="163"/>
      <c r="I682" s="163"/>
      <c r="J682" s="79"/>
    </row>
    <row r="683" spans="1:15" ht="18" customHeight="1">
      <c r="B683" s="646" t="s">
        <v>159</v>
      </c>
      <c r="C683" s="646"/>
      <c r="D683" s="646" t="s">
        <v>178</v>
      </c>
      <c r="E683" s="646"/>
      <c r="F683" s="591" t="s">
        <v>161</v>
      </c>
      <c r="G683" s="591"/>
      <c r="H683" s="591"/>
      <c r="I683" s="283" t="s">
        <v>160</v>
      </c>
      <c r="J683" s="79"/>
      <c r="L683" s="193"/>
      <c r="M683" s="193"/>
      <c r="N683" s="193"/>
      <c r="O683" s="193"/>
    </row>
    <row r="684" spans="1:15" s="193" customFormat="1" ht="108" customHeight="1">
      <c r="A684" s="330"/>
      <c r="B684" s="603" t="s">
        <v>589</v>
      </c>
      <c r="C684" s="603"/>
      <c r="D684" s="674" t="s">
        <v>767</v>
      </c>
      <c r="E684" s="674"/>
      <c r="F684" s="669" t="s">
        <v>768</v>
      </c>
      <c r="G684" s="670"/>
      <c r="H684" s="671"/>
      <c r="I684" s="201">
        <v>701000000</v>
      </c>
      <c r="J684" s="192"/>
      <c r="L684" s="65"/>
      <c r="M684" s="65"/>
      <c r="N684" s="65"/>
      <c r="O684" s="65"/>
    </row>
    <row r="685" spans="1:15">
      <c r="H685" s="163"/>
      <c r="I685" s="163"/>
      <c r="J685" s="79"/>
    </row>
    <row r="686" spans="1:15">
      <c r="B686" s="66" t="s">
        <v>449</v>
      </c>
      <c r="C686" s="66" t="s">
        <v>516</v>
      </c>
      <c r="D686" s="66"/>
      <c r="H686" s="163"/>
      <c r="I686" s="163"/>
      <c r="J686" s="79"/>
    </row>
    <row r="687" spans="1:15" ht="32.25" customHeight="1">
      <c r="B687" s="672" t="s">
        <v>162</v>
      </c>
      <c r="C687" s="672"/>
      <c r="D687" s="672"/>
      <c r="E687" s="672"/>
      <c r="F687" s="672"/>
      <c r="H687" s="163"/>
      <c r="I687" s="163"/>
      <c r="J687" s="79"/>
    </row>
    <row r="688" spans="1:15">
      <c r="H688" s="163"/>
      <c r="I688" s="163"/>
      <c r="J688" s="79"/>
    </row>
    <row r="689" spans="2:10">
      <c r="B689" s="66" t="s">
        <v>450</v>
      </c>
      <c r="C689" s="66" t="s">
        <v>520</v>
      </c>
      <c r="D689" s="66"/>
      <c r="H689" s="163"/>
      <c r="I689" s="163"/>
      <c r="J689" s="79"/>
    </row>
    <row r="690" spans="2:10">
      <c r="B690" s="65" t="s">
        <v>735</v>
      </c>
      <c r="H690" s="163"/>
      <c r="I690" s="163"/>
      <c r="J690" s="79"/>
    </row>
    <row r="691" spans="2:10">
      <c r="H691" s="163"/>
      <c r="I691" s="163"/>
      <c r="J691" s="79"/>
    </row>
    <row r="692" spans="2:10" ht="35.25" customHeight="1">
      <c r="B692" s="564" t="s">
        <v>92</v>
      </c>
      <c r="C692" s="565"/>
      <c r="D692" s="275" t="s">
        <v>103</v>
      </c>
      <c r="E692" s="275" t="s">
        <v>104</v>
      </c>
      <c r="F692" s="278" t="s">
        <v>803</v>
      </c>
      <c r="G692" s="278" t="s">
        <v>776</v>
      </c>
      <c r="H692" s="163"/>
      <c r="I692" s="163"/>
      <c r="J692" s="79"/>
    </row>
    <row r="693" spans="2:10" ht="13.2" customHeight="1">
      <c r="B693" s="614" t="s">
        <v>305</v>
      </c>
      <c r="C693" s="615"/>
      <c r="D693" s="209"/>
      <c r="E693" s="209"/>
      <c r="F693" s="232"/>
      <c r="G693" s="232"/>
      <c r="H693" s="163"/>
      <c r="I693" s="163"/>
      <c r="J693" s="79"/>
    </row>
    <row r="694" spans="2:10" ht="13.2" customHeight="1">
      <c r="B694" s="566" t="s">
        <v>107</v>
      </c>
      <c r="C694" s="567"/>
      <c r="D694" s="229" t="s">
        <v>186</v>
      </c>
      <c r="E694" s="233">
        <v>0</v>
      </c>
      <c r="F694" s="303">
        <v>2733563042</v>
      </c>
      <c r="G694" s="303">
        <v>1834465821</v>
      </c>
      <c r="H694" s="163"/>
      <c r="I694" s="163"/>
      <c r="J694" s="79"/>
    </row>
    <row r="695" spans="2:10" ht="13.2" customHeight="1">
      <c r="B695" s="566" t="s">
        <v>190</v>
      </c>
      <c r="C695" s="567"/>
      <c r="D695" s="229" t="s">
        <v>186</v>
      </c>
      <c r="E695" s="233">
        <v>0</v>
      </c>
      <c r="F695" s="303">
        <v>144239</v>
      </c>
      <c r="G695" s="303">
        <v>144239</v>
      </c>
      <c r="H695" s="163"/>
      <c r="I695" s="163"/>
      <c r="J695" s="79"/>
    </row>
    <row r="696" spans="2:10" ht="13.2" customHeight="1">
      <c r="B696" s="566" t="s">
        <v>246</v>
      </c>
      <c r="C696" s="567"/>
      <c r="D696" s="229" t="s">
        <v>186</v>
      </c>
      <c r="E696" s="233">
        <v>0</v>
      </c>
      <c r="F696" s="303">
        <v>0</v>
      </c>
      <c r="G696" s="303">
        <v>0</v>
      </c>
      <c r="H696" s="163"/>
      <c r="I696" s="163"/>
      <c r="J696" s="79"/>
    </row>
    <row r="697" spans="2:10" ht="13.2" customHeight="1">
      <c r="B697" s="566" t="s">
        <v>245</v>
      </c>
      <c r="C697" s="567"/>
      <c r="D697" s="229" t="s">
        <v>96</v>
      </c>
      <c r="E697" s="233">
        <v>319978.50002890488</v>
      </c>
      <c r="F697" s="303">
        <v>2490760641</v>
      </c>
      <c r="G697" s="303">
        <v>0</v>
      </c>
      <c r="H697" s="163"/>
      <c r="I697" s="163"/>
      <c r="J697" s="79"/>
    </row>
    <row r="698" spans="2:10" ht="13.2" customHeight="1">
      <c r="B698" s="566" t="s">
        <v>271</v>
      </c>
      <c r="C698" s="567"/>
      <c r="D698" s="229" t="s">
        <v>96</v>
      </c>
      <c r="E698" s="233">
        <v>14.450004175150788</v>
      </c>
      <c r="F698" s="303">
        <v>112481</v>
      </c>
      <c r="G698" s="303">
        <v>113162</v>
      </c>
      <c r="H698" s="163"/>
      <c r="I698" s="163"/>
      <c r="J698" s="79"/>
    </row>
    <row r="699" spans="2:10" ht="13.2" customHeight="1">
      <c r="B699" s="566" t="s">
        <v>301</v>
      </c>
      <c r="C699" s="567"/>
      <c r="D699" s="229" t="s">
        <v>96</v>
      </c>
      <c r="E699" s="233">
        <v>0</v>
      </c>
      <c r="F699" s="303">
        <v>0</v>
      </c>
      <c r="G699" s="303">
        <v>0</v>
      </c>
      <c r="H699" s="163"/>
      <c r="I699" s="163"/>
      <c r="J699" s="79"/>
    </row>
    <row r="700" spans="2:10" ht="13.2" customHeight="1">
      <c r="B700" s="566" t="s">
        <v>228</v>
      </c>
      <c r="C700" s="567"/>
      <c r="D700" s="229" t="s">
        <v>96</v>
      </c>
      <c r="E700" s="233">
        <v>304.91999768760883</v>
      </c>
      <c r="F700" s="303">
        <v>2373543</v>
      </c>
      <c r="G700" s="303">
        <v>2387908</v>
      </c>
      <c r="H700" s="163"/>
      <c r="I700" s="163"/>
      <c r="J700" s="79"/>
    </row>
    <row r="701" spans="2:10" ht="13.2" customHeight="1">
      <c r="B701" s="614" t="s">
        <v>306</v>
      </c>
      <c r="C701" s="615"/>
      <c r="D701" s="209"/>
      <c r="E701" s="225">
        <f>SUM(E694:E700)</f>
        <v>320297.87003076763</v>
      </c>
      <c r="F701" s="214">
        <f>SUM(F694:F700)</f>
        <v>5226953946</v>
      </c>
      <c r="G701" s="214">
        <f>SUM(G694:G700)</f>
        <v>1837111130</v>
      </c>
      <c r="H701" s="163"/>
      <c r="I701" s="163"/>
      <c r="J701" s="79"/>
    </row>
    <row r="702" spans="2:10" ht="13.2" customHeight="1">
      <c r="H702" s="163"/>
      <c r="I702" s="163"/>
      <c r="J702" s="79"/>
    </row>
    <row r="703" spans="2:10">
      <c r="B703" s="589" t="s">
        <v>708</v>
      </c>
      <c r="C703" s="589"/>
      <c r="D703" s="589"/>
      <c r="E703" s="269">
        <f>+E701</f>
        <v>320297.87003076763</v>
      </c>
      <c r="F703" s="270">
        <f>+F701</f>
        <v>5226953946</v>
      </c>
      <c r="G703" s="270">
        <f>+G701</f>
        <v>1837111130</v>
      </c>
      <c r="H703" s="163"/>
      <c r="I703" s="163"/>
      <c r="J703" s="79"/>
    </row>
    <row r="704" spans="2:10">
      <c r="B704" s="68"/>
      <c r="C704" s="68"/>
      <c r="D704" s="68"/>
      <c r="E704" s="272"/>
      <c r="F704" s="273"/>
      <c r="G704" s="274"/>
      <c r="H704" s="163"/>
      <c r="I704" s="163"/>
      <c r="J704" s="79"/>
    </row>
    <row r="705" spans="2:10">
      <c r="B705" s="66" t="s">
        <v>451</v>
      </c>
      <c r="C705" s="66" t="s">
        <v>517</v>
      </c>
      <c r="D705" s="66"/>
      <c r="H705" s="163"/>
      <c r="I705" s="163"/>
      <c r="J705" s="79"/>
    </row>
    <row r="706" spans="2:10">
      <c r="B706" s="65" t="s">
        <v>163</v>
      </c>
      <c r="H706" s="163"/>
      <c r="I706" s="163"/>
      <c r="J706" s="79"/>
    </row>
    <row r="707" spans="2:10">
      <c r="H707" s="163"/>
      <c r="I707" s="163"/>
      <c r="J707" s="79"/>
    </row>
    <row r="708" spans="2:10">
      <c r="B708" s="66" t="s">
        <v>452</v>
      </c>
      <c r="C708" s="66" t="s">
        <v>518</v>
      </c>
      <c r="D708" s="66"/>
      <c r="H708" s="163"/>
      <c r="I708" s="163"/>
      <c r="J708" s="79"/>
    </row>
    <row r="709" spans="2:10">
      <c r="B709" s="65" t="s">
        <v>163</v>
      </c>
      <c r="G709" s="178"/>
      <c r="H709" s="163"/>
      <c r="I709" s="163"/>
      <c r="J709" s="79"/>
    </row>
    <row r="710" spans="2:10">
      <c r="H710" s="163"/>
      <c r="I710" s="163"/>
      <c r="J710" s="79"/>
    </row>
    <row r="711" spans="2:10">
      <c r="B711" s="66" t="s">
        <v>453</v>
      </c>
      <c r="C711" s="66" t="s">
        <v>519</v>
      </c>
      <c r="D711" s="66"/>
      <c r="H711" s="163"/>
      <c r="I711" s="163"/>
      <c r="J711" s="79"/>
    </row>
    <row r="712" spans="2:10" ht="12.75" customHeight="1">
      <c r="B712" s="65" t="s">
        <v>690</v>
      </c>
      <c r="F712" s="178"/>
      <c r="G712" s="178"/>
      <c r="H712" s="163"/>
      <c r="I712" s="163"/>
      <c r="J712" s="79"/>
    </row>
    <row r="714" spans="2:10">
      <c r="B714" s="66" t="s">
        <v>704</v>
      </c>
      <c r="C714" s="308" t="s">
        <v>699</v>
      </c>
      <c r="D714" s="66"/>
    </row>
    <row r="715" spans="2:10" ht="27.75" customHeight="1">
      <c r="B715" s="673" t="s">
        <v>760</v>
      </c>
      <c r="C715" s="673"/>
      <c r="D715" s="673"/>
      <c r="E715" s="673"/>
      <c r="F715" s="673"/>
      <c r="G715" s="673"/>
      <c r="H715" s="673"/>
      <c r="I715" s="673"/>
    </row>
    <row r="716" spans="2:10" ht="12.75" customHeight="1"/>
    <row r="717" spans="2:10" ht="12.75" customHeight="1">
      <c r="B717" s="66" t="s">
        <v>715</v>
      </c>
    </row>
    <row r="719" spans="2:10" ht="26.25" customHeight="1">
      <c r="B719" s="564" t="s">
        <v>92</v>
      </c>
      <c r="C719" s="565"/>
      <c r="D719" s="275" t="s">
        <v>103</v>
      </c>
      <c r="E719" s="275" t="s">
        <v>104</v>
      </c>
      <c r="F719" s="278" t="s">
        <v>803</v>
      </c>
      <c r="G719" s="278" t="s">
        <v>776</v>
      </c>
    </row>
    <row r="720" spans="2:10" ht="15" customHeight="1">
      <c r="B720" s="614" t="s">
        <v>714</v>
      </c>
      <c r="C720" s="615"/>
      <c r="D720" s="209"/>
      <c r="E720" s="209"/>
      <c r="F720" s="232"/>
      <c r="G720" s="232"/>
    </row>
    <row r="721" spans="2:15" ht="15" customHeight="1">
      <c r="B721" s="566" t="s">
        <v>700</v>
      </c>
      <c r="C721" s="567"/>
      <c r="D721" s="229" t="s">
        <v>186</v>
      </c>
      <c r="E721" s="444">
        <v>0</v>
      </c>
      <c r="F721" s="443">
        <v>31772421213</v>
      </c>
      <c r="G721" s="483">
        <v>22360735463</v>
      </c>
      <c r="H721" s="163"/>
      <c r="I721" s="163"/>
    </row>
    <row r="722" spans="2:15" ht="15" customHeight="1">
      <c r="B722" s="566" t="s">
        <v>701</v>
      </c>
      <c r="C722" s="567"/>
      <c r="D722" s="229" t="s">
        <v>96</v>
      </c>
      <c r="E722" s="296">
        <v>6246003.6499999436</v>
      </c>
      <c r="F722" s="443">
        <v>69629065289</v>
      </c>
      <c r="G722" s="484">
        <v>74576011790</v>
      </c>
      <c r="H722" s="163"/>
      <c r="I722" s="163"/>
    </row>
    <row r="723" spans="2:15" ht="15" customHeight="1">
      <c r="B723" s="614" t="s">
        <v>717</v>
      </c>
      <c r="C723" s="615"/>
      <c r="D723" s="209"/>
      <c r="E723" s="225">
        <f>SUM(E721:E722)</f>
        <v>6246003.6499999436</v>
      </c>
      <c r="F723" s="214">
        <f>SUM(F721:F722)</f>
        <v>101401486502</v>
      </c>
      <c r="G723" s="232">
        <f>SUM(G721:G722)</f>
        <v>96936747253</v>
      </c>
    </row>
    <row r="724" spans="2:15" ht="12" customHeight="1">
      <c r="F724" s="313"/>
    </row>
    <row r="725" spans="2:15" ht="12.75" customHeight="1"/>
    <row r="726" spans="2:15">
      <c r="B726" s="66" t="s">
        <v>716</v>
      </c>
      <c r="N726" s="144"/>
      <c r="O726" s="144"/>
    </row>
    <row r="727" spans="2:15" s="144" customFormat="1" ht="12.75" customHeight="1">
      <c r="B727" s="65"/>
      <c r="C727" s="65"/>
      <c r="D727" s="65"/>
      <c r="E727" s="65"/>
      <c r="F727" s="148"/>
      <c r="G727" s="148"/>
      <c r="J727" s="65"/>
      <c r="K727" s="65"/>
      <c r="L727" s="65"/>
      <c r="M727" s="65"/>
    </row>
    <row r="728" spans="2:15" s="144" customFormat="1" ht="18" customHeight="1">
      <c r="B728" s="564" t="s">
        <v>92</v>
      </c>
      <c r="C728" s="565"/>
      <c r="D728" s="275" t="s">
        <v>103</v>
      </c>
      <c r="E728" s="275" t="s">
        <v>104</v>
      </c>
      <c r="F728" s="278" t="s">
        <v>803</v>
      </c>
      <c r="G728" s="278" t="s">
        <v>776</v>
      </c>
      <c r="J728" s="65"/>
      <c r="K728" s="65"/>
      <c r="L728" s="65"/>
      <c r="M728" s="65"/>
    </row>
    <row r="729" spans="2:15" s="144" customFormat="1" ht="15" customHeight="1">
      <c r="B729" s="614" t="s">
        <v>305</v>
      </c>
      <c r="C729" s="615"/>
      <c r="D729" s="209"/>
      <c r="E729" s="209"/>
      <c r="F729" s="232"/>
      <c r="G729" s="232"/>
      <c r="J729" s="65"/>
      <c r="K729" s="65"/>
      <c r="L729" s="65"/>
      <c r="M729" s="65"/>
    </row>
    <row r="730" spans="2:15" s="144" customFormat="1" ht="15" customHeight="1">
      <c r="B730" s="566" t="s">
        <v>700</v>
      </c>
      <c r="C730" s="567"/>
      <c r="D730" s="229" t="s">
        <v>186</v>
      </c>
      <c r="E730" s="408">
        <v>0</v>
      </c>
      <c r="F730" s="409">
        <v>31772421213</v>
      </c>
      <c r="G730" s="410">
        <v>22360735463</v>
      </c>
      <c r="H730" s="177"/>
      <c r="I730" s="177"/>
      <c r="J730" s="65"/>
      <c r="K730" s="65"/>
      <c r="L730" s="65"/>
      <c r="M730" s="65"/>
    </row>
    <row r="731" spans="2:15" s="144" customFormat="1" ht="15" customHeight="1">
      <c r="B731" s="566" t="s">
        <v>701</v>
      </c>
      <c r="C731" s="567"/>
      <c r="D731" s="229" t="s">
        <v>96</v>
      </c>
      <c r="E731" s="411">
        <v>6246003.6499999436</v>
      </c>
      <c r="F731" s="409">
        <v>69629065289</v>
      </c>
      <c r="G731" s="410">
        <v>74576011790</v>
      </c>
      <c r="H731" s="177"/>
      <c r="I731" s="177"/>
      <c r="J731" s="65"/>
      <c r="K731" s="65"/>
      <c r="L731" s="65"/>
      <c r="M731" s="65"/>
    </row>
    <row r="732" spans="2:15" s="144" customFormat="1" ht="15" customHeight="1">
      <c r="B732" s="614" t="s">
        <v>717</v>
      </c>
      <c r="C732" s="615"/>
      <c r="D732" s="209"/>
      <c r="E732" s="225">
        <f>SUM(E730:E731)</f>
        <v>6246003.6499999436</v>
      </c>
      <c r="F732" s="214">
        <f>SUM(F730:F731)</f>
        <v>101401486502</v>
      </c>
      <c r="G732" s="232">
        <f>SUM(G730:G731)</f>
        <v>96936747253</v>
      </c>
      <c r="J732" s="65"/>
      <c r="K732" s="65"/>
      <c r="L732" s="65"/>
      <c r="M732" s="65"/>
    </row>
    <row r="733" spans="2:15" s="144" customFormat="1" ht="12.75" customHeight="1">
      <c r="B733" s="65"/>
      <c r="C733" s="65"/>
      <c r="D733" s="65"/>
      <c r="E733" s="65"/>
      <c r="F733" s="313"/>
      <c r="G733" s="148"/>
      <c r="J733" s="65"/>
      <c r="K733" s="65"/>
      <c r="L733" s="65"/>
      <c r="M733" s="65"/>
    </row>
    <row r="734" spans="2:15" s="144" customFormat="1" ht="12.75" customHeight="1">
      <c r="B734" s="66" t="s">
        <v>709</v>
      </c>
      <c r="C734" s="65"/>
      <c r="D734" s="65"/>
      <c r="E734" s="65"/>
      <c r="F734" s="148"/>
      <c r="G734" s="148"/>
      <c r="J734" s="65"/>
      <c r="K734" s="65"/>
      <c r="L734" s="65"/>
      <c r="M734" s="65"/>
    </row>
    <row r="735" spans="2:15" s="144" customFormat="1" ht="12.75" customHeight="1">
      <c r="B735" s="68"/>
      <c r="C735" s="68"/>
      <c r="D735" s="68"/>
      <c r="E735" s="272"/>
      <c r="F735" s="273"/>
      <c r="G735" s="274"/>
      <c r="J735" s="65"/>
      <c r="K735" s="65"/>
      <c r="L735" s="65"/>
      <c r="M735" s="65"/>
      <c r="N735" s="65"/>
      <c r="O735" s="65"/>
    </row>
    <row r="736" spans="2:15">
      <c r="B736" s="564" t="s">
        <v>92</v>
      </c>
      <c r="C736" s="565"/>
      <c r="D736" s="275" t="s">
        <v>103</v>
      </c>
      <c r="E736" s="275" t="s">
        <v>104</v>
      </c>
      <c r="F736" s="278" t="s">
        <v>803</v>
      </c>
      <c r="G736" s="278" t="s">
        <v>776</v>
      </c>
      <c r="H736" s="268"/>
      <c r="I736" s="268"/>
    </row>
    <row r="737" spans="2:9">
      <c r="B737" s="614" t="s">
        <v>305</v>
      </c>
      <c r="C737" s="615"/>
      <c r="D737" s="209"/>
      <c r="E737" s="209"/>
      <c r="F737" s="232"/>
      <c r="G737" s="232"/>
    </row>
    <row r="738" spans="2:9">
      <c r="B738" s="566" t="s">
        <v>107</v>
      </c>
      <c r="C738" s="567"/>
      <c r="D738" s="229" t="s">
        <v>186</v>
      </c>
      <c r="E738" s="233">
        <v>0</v>
      </c>
      <c r="F738" s="303">
        <v>2733563042</v>
      </c>
      <c r="G738" s="303">
        <v>1834465821</v>
      </c>
      <c r="H738" s="299"/>
    </row>
    <row r="739" spans="2:9">
      <c r="B739" s="566" t="s">
        <v>190</v>
      </c>
      <c r="C739" s="567"/>
      <c r="D739" s="229" t="s">
        <v>186</v>
      </c>
      <c r="E739" s="233">
        <v>0</v>
      </c>
      <c r="F739" s="303">
        <v>144239</v>
      </c>
      <c r="G739" s="303">
        <v>144239</v>
      </c>
      <c r="H739" s="299"/>
    </row>
    <row r="740" spans="2:9">
      <c r="B740" s="566" t="s">
        <v>246</v>
      </c>
      <c r="C740" s="567"/>
      <c r="D740" s="229" t="s">
        <v>186</v>
      </c>
      <c r="E740" s="233">
        <v>0</v>
      </c>
      <c r="F740" s="303">
        <v>0</v>
      </c>
      <c r="G740" s="303">
        <v>0</v>
      </c>
    </row>
    <row r="741" spans="2:9">
      <c r="B741" s="566" t="s">
        <v>245</v>
      </c>
      <c r="C741" s="567"/>
      <c r="D741" s="229" t="s">
        <v>96</v>
      </c>
      <c r="E741" s="233">
        <v>319978.50002890488</v>
      </c>
      <c r="F741" s="303">
        <v>2490760641</v>
      </c>
      <c r="G741" s="303">
        <v>113162</v>
      </c>
      <c r="H741" s="299"/>
    </row>
    <row r="742" spans="2:9">
      <c r="B742" s="566" t="s">
        <v>271</v>
      </c>
      <c r="C742" s="567"/>
      <c r="D742" s="229" t="s">
        <v>96</v>
      </c>
      <c r="E742" s="233">
        <v>14.450004175150788</v>
      </c>
      <c r="F742" s="303">
        <v>112481</v>
      </c>
      <c r="G742" s="303">
        <v>0</v>
      </c>
    </row>
    <row r="743" spans="2:9">
      <c r="B743" s="566" t="s">
        <v>301</v>
      </c>
      <c r="C743" s="567"/>
      <c r="D743" s="229" t="s">
        <v>96</v>
      </c>
      <c r="E743" s="233">
        <v>0</v>
      </c>
      <c r="F743" s="303">
        <v>0</v>
      </c>
      <c r="G743" s="303">
        <v>0</v>
      </c>
    </row>
    <row r="744" spans="2:9">
      <c r="B744" s="566" t="s">
        <v>228</v>
      </c>
      <c r="C744" s="567"/>
      <c r="D744" s="229" t="s">
        <v>96</v>
      </c>
      <c r="E744" s="233">
        <f>+F744/$E$48</f>
        <v>304.91999768760883</v>
      </c>
      <c r="F744" s="303">
        <v>2373543</v>
      </c>
      <c r="G744" s="303">
        <v>2387908</v>
      </c>
    </row>
    <row r="745" spans="2:9">
      <c r="B745" s="614" t="s">
        <v>306</v>
      </c>
      <c r="C745" s="615"/>
      <c r="D745" s="209"/>
      <c r="E745" s="225">
        <f>SUM(E738:E744)</f>
        <v>320297.87003076763</v>
      </c>
      <c r="F745" s="214">
        <f>SUM(F738:F744)</f>
        <v>5226953946</v>
      </c>
      <c r="G745" s="214">
        <f>SUM(G738:G744)</f>
        <v>1837111130</v>
      </c>
      <c r="H745" s="299"/>
      <c r="I745" s="163"/>
    </row>
    <row r="747" spans="2:9">
      <c r="B747" s="589" t="s">
        <v>708</v>
      </c>
      <c r="C747" s="589"/>
      <c r="D747" s="589"/>
      <c r="E747" s="269">
        <f>+E745</f>
        <v>320297.87003076763</v>
      </c>
      <c r="F747" s="270">
        <f>+F745</f>
        <v>5226953946</v>
      </c>
      <c r="G747" s="271">
        <f>+G745</f>
        <v>1837111130</v>
      </c>
      <c r="H747" s="299"/>
      <c r="I747" s="299"/>
    </row>
    <row r="750" spans="2:9">
      <c r="B750" s="66" t="s">
        <v>710</v>
      </c>
    </row>
    <row r="752" spans="2:9" ht="13.2" customHeight="1">
      <c r="B752" s="564" t="s">
        <v>92</v>
      </c>
      <c r="C752" s="565"/>
      <c r="D752" s="275" t="s">
        <v>103</v>
      </c>
      <c r="E752" s="275" t="s">
        <v>104</v>
      </c>
      <c r="F752" s="278" t="s">
        <v>803</v>
      </c>
      <c r="G752" s="278" t="s">
        <v>776</v>
      </c>
      <c r="H752" s="268"/>
    </row>
    <row r="753" spans="2:11">
      <c r="B753" s="614" t="s">
        <v>305</v>
      </c>
      <c r="C753" s="615"/>
      <c r="D753" s="209"/>
      <c r="E753" s="209"/>
      <c r="F753" s="232"/>
      <c r="G753" s="232"/>
    </row>
    <row r="754" spans="2:11">
      <c r="B754" s="566" t="s">
        <v>711</v>
      </c>
      <c r="C754" s="567"/>
      <c r="D754" s="229" t="s">
        <v>186</v>
      </c>
      <c r="E754" s="233">
        <v>0</v>
      </c>
      <c r="F754" s="218">
        <f>+F738+F739+F740</f>
        <v>2733707281</v>
      </c>
      <c r="G754" s="218">
        <v>1834610060</v>
      </c>
    </row>
    <row r="755" spans="2:11">
      <c r="B755" s="566" t="s">
        <v>712</v>
      </c>
      <c r="C755" s="567"/>
      <c r="D755" s="229" t="s">
        <v>96</v>
      </c>
      <c r="E755" s="230">
        <v>320297.87003076763</v>
      </c>
      <c r="F755" s="218">
        <f>+F741+F742+F743+F744</f>
        <v>2493246665</v>
      </c>
      <c r="G755" s="218">
        <v>2501070</v>
      </c>
    </row>
    <row r="756" spans="2:11">
      <c r="B756" s="614" t="s">
        <v>306</v>
      </c>
      <c r="C756" s="615"/>
      <c r="D756" s="209"/>
      <c r="E756" s="225">
        <f>+E755</f>
        <v>320297.87003076763</v>
      </c>
      <c r="F756" s="214">
        <f>SUM(F754:F755)</f>
        <v>5226953946</v>
      </c>
      <c r="G756" s="214">
        <f>SUM(G754:G755)</f>
        <v>1837111130</v>
      </c>
      <c r="H756" s="299"/>
    </row>
    <row r="758" spans="2:11">
      <c r="B758" s="589" t="s">
        <v>713</v>
      </c>
      <c r="C758" s="589"/>
      <c r="D758" s="589"/>
      <c r="E758" s="269">
        <f>+E756</f>
        <v>320297.87003076763</v>
      </c>
      <c r="F758" s="270">
        <f>+F756</f>
        <v>5226953946</v>
      </c>
      <c r="G758" s="270">
        <f>+G756</f>
        <v>1837111130</v>
      </c>
      <c r="H758" s="299"/>
      <c r="I758" s="299"/>
    </row>
    <row r="761" spans="2:11">
      <c r="B761" s="310"/>
      <c r="C761" s="310"/>
      <c r="D761" s="310"/>
      <c r="E761" s="310"/>
      <c r="F761" s="311"/>
      <c r="G761" s="311"/>
      <c r="H761" s="312"/>
      <c r="I761" s="312"/>
      <c r="J761" s="310"/>
      <c r="K761" s="310"/>
    </row>
    <row r="762" spans="2:11">
      <c r="B762" s="310"/>
      <c r="C762" s="310"/>
      <c r="D762" s="310"/>
      <c r="E762" s="310"/>
      <c r="F762" s="311"/>
      <c r="G762" s="311"/>
      <c r="H762" s="312"/>
      <c r="I762" s="312"/>
      <c r="J762" s="310"/>
      <c r="K762" s="310"/>
    </row>
    <row r="763" spans="2:11">
      <c r="B763" s="310"/>
      <c r="C763" s="310"/>
      <c r="D763" s="310"/>
      <c r="E763" s="310"/>
      <c r="F763" s="311"/>
      <c r="G763" s="311"/>
      <c r="H763" s="312"/>
      <c r="I763" s="312"/>
      <c r="J763" s="310"/>
      <c r="K763" s="310"/>
    </row>
    <row r="764" spans="2:11">
      <c r="B764" s="310"/>
      <c r="C764" s="310"/>
      <c r="D764" s="310"/>
      <c r="E764" s="310"/>
      <c r="F764" s="311"/>
      <c r="G764" s="311"/>
      <c r="H764" s="312"/>
      <c r="I764" s="312"/>
      <c r="J764" s="310"/>
      <c r="K764" s="310"/>
    </row>
    <row r="765" spans="2:11">
      <c r="B765" s="310"/>
      <c r="C765" s="310"/>
      <c r="D765" s="310"/>
      <c r="E765" s="310"/>
      <c r="F765" s="311"/>
      <c r="G765" s="311"/>
      <c r="H765" s="312"/>
      <c r="I765" s="312"/>
      <c r="J765" s="310"/>
      <c r="K765" s="310"/>
    </row>
    <row r="766" spans="2:11">
      <c r="B766" s="310"/>
      <c r="C766" s="310"/>
      <c r="D766" s="310"/>
      <c r="E766" s="310"/>
      <c r="F766" s="311"/>
      <c r="G766" s="311"/>
      <c r="H766" s="312"/>
      <c r="I766" s="312"/>
      <c r="J766" s="310"/>
      <c r="K766" s="310"/>
    </row>
    <row r="767" spans="2:11">
      <c r="B767" s="310"/>
      <c r="C767" s="310"/>
      <c r="D767" s="310"/>
      <c r="E767" s="310"/>
      <c r="F767" s="311"/>
      <c r="G767" s="311"/>
      <c r="H767" s="312"/>
      <c r="I767" s="312"/>
      <c r="J767" s="310"/>
      <c r="K767" s="310"/>
    </row>
    <row r="768" spans="2:11">
      <c r="B768" s="310"/>
      <c r="C768" s="310"/>
      <c r="D768" s="310"/>
      <c r="E768" s="310"/>
      <c r="F768" s="311"/>
      <c r="G768" s="311"/>
      <c r="H768" s="312"/>
      <c r="I768" s="312"/>
      <c r="J768" s="310"/>
      <c r="K768" s="310"/>
    </row>
    <row r="769" spans="2:11">
      <c r="B769" s="310"/>
      <c r="C769" s="310"/>
      <c r="D769" s="310"/>
      <c r="E769" s="310"/>
      <c r="F769" s="311"/>
      <c r="G769" s="311"/>
      <c r="H769" s="312"/>
      <c r="I769" s="312"/>
      <c r="J769" s="310"/>
      <c r="K769" s="310"/>
    </row>
    <row r="770" spans="2:11">
      <c r="B770" s="310"/>
      <c r="C770" s="310"/>
      <c r="D770" s="310"/>
      <c r="E770" s="310"/>
      <c r="F770" s="311"/>
      <c r="G770" s="311"/>
      <c r="H770" s="312"/>
      <c r="I770" s="312"/>
      <c r="J770" s="310"/>
      <c r="K770" s="310"/>
    </row>
    <row r="771" spans="2:11">
      <c r="B771" s="310"/>
      <c r="C771" s="310"/>
      <c r="D771" s="310"/>
      <c r="E771" s="310"/>
      <c r="F771" s="311"/>
      <c r="G771" s="311"/>
      <c r="H771" s="312"/>
      <c r="I771" s="312"/>
      <c r="J771" s="310"/>
      <c r="K771" s="310"/>
    </row>
    <row r="772" spans="2:11">
      <c r="B772" s="310"/>
      <c r="C772" s="310"/>
      <c r="D772" s="310"/>
      <c r="E772" s="310"/>
      <c r="F772" s="311"/>
      <c r="G772" s="311"/>
      <c r="H772" s="312"/>
      <c r="I772" s="312"/>
      <c r="J772" s="310"/>
      <c r="K772" s="310"/>
    </row>
    <row r="773" spans="2:11">
      <c r="B773" s="310"/>
      <c r="C773" s="310"/>
      <c r="D773" s="310"/>
      <c r="E773" s="310"/>
      <c r="F773" s="311"/>
      <c r="G773" s="311"/>
      <c r="H773" s="312"/>
      <c r="I773" s="312"/>
      <c r="J773" s="310"/>
      <c r="K773" s="310"/>
    </row>
    <row r="774" spans="2:11">
      <c r="B774" s="310"/>
      <c r="C774" s="310"/>
      <c r="D774" s="310"/>
      <c r="E774" s="310"/>
      <c r="F774" s="311"/>
      <c r="G774" s="311"/>
      <c r="H774" s="312"/>
      <c r="I774" s="312"/>
      <c r="J774" s="310"/>
      <c r="K774" s="310"/>
    </row>
    <row r="775" spans="2:11">
      <c r="B775" s="310"/>
      <c r="C775" s="310"/>
      <c r="D775" s="310"/>
      <c r="E775" s="310"/>
      <c r="F775" s="311"/>
      <c r="G775" s="311"/>
      <c r="H775" s="312"/>
      <c r="I775" s="312"/>
      <c r="J775" s="310"/>
      <c r="K775" s="310"/>
    </row>
    <row r="776" spans="2:11">
      <c r="B776" s="310"/>
      <c r="C776" s="310"/>
      <c r="D776" s="310"/>
      <c r="E776" s="310"/>
      <c r="F776" s="311"/>
      <c r="G776" s="311"/>
      <c r="H776" s="312"/>
      <c r="I776" s="312"/>
      <c r="J776" s="310"/>
      <c r="K776" s="310"/>
    </row>
    <row r="777" spans="2:11">
      <c r="B777" s="310"/>
      <c r="C777" s="310"/>
      <c r="D777" s="310"/>
      <c r="E777" s="310"/>
      <c r="F777" s="311"/>
      <c r="G777" s="311"/>
      <c r="H777" s="312"/>
      <c r="I777" s="312"/>
      <c r="J777" s="310"/>
      <c r="K777" s="310"/>
    </row>
    <row r="778" spans="2:11">
      <c r="B778" s="310"/>
      <c r="C778" s="310"/>
      <c r="D778" s="310"/>
      <c r="E778" s="310"/>
      <c r="F778" s="311"/>
      <c r="G778" s="311"/>
      <c r="H778" s="312"/>
      <c r="I778" s="312"/>
      <c r="J778" s="310"/>
      <c r="K778" s="310"/>
    </row>
    <row r="779" spans="2:11">
      <c r="B779" s="310"/>
      <c r="C779" s="310"/>
      <c r="D779" s="310"/>
      <c r="E779" s="310"/>
      <c r="F779" s="311"/>
      <c r="G779" s="311"/>
      <c r="H779" s="312"/>
      <c r="I779" s="312"/>
      <c r="J779" s="310"/>
      <c r="K779" s="310"/>
    </row>
    <row r="780" spans="2:11">
      <c r="B780" s="310"/>
      <c r="C780" s="310"/>
      <c r="D780" s="310"/>
      <c r="E780" s="310"/>
      <c r="F780" s="311"/>
      <c r="G780" s="311"/>
      <c r="H780" s="312"/>
      <c r="I780" s="312"/>
      <c r="J780" s="310"/>
      <c r="K780" s="310"/>
    </row>
    <row r="781" spans="2:11">
      <c r="B781" s="310"/>
      <c r="C781" s="310"/>
      <c r="D781" s="310"/>
      <c r="E781" s="310"/>
      <c r="F781" s="311"/>
      <c r="G781" s="311"/>
      <c r="H781" s="312"/>
      <c r="I781" s="312"/>
      <c r="J781" s="310"/>
      <c r="K781" s="310"/>
    </row>
    <row r="782" spans="2:11">
      <c r="B782" s="310"/>
      <c r="C782" s="310"/>
      <c r="D782" s="310"/>
      <c r="E782" s="310"/>
      <c r="F782" s="311"/>
      <c r="G782" s="311"/>
      <c r="H782" s="312"/>
      <c r="I782" s="312"/>
      <c r="J782" s="310"/>
      <c r="K782" s="310"/>
    </row>
    <row r="783" spans="2:11">
      <c r="B783" s="310"/>
      <c r="C783" s="310"/>
      <c r="D783" s="310"/>
      <c r="E783" s="310"/>
      <c r="F783" s="311"/>
      <c r="G783" s="311"/>
      <c r="H783" s="312"/>
      <c r="I783" s="312"/>
      <c r="J783" s="310"/>
      <c r="K783" s="310"/>
    </row>
    <row r="784" spans="2:11">
      <c r="B784" s="310"/>
      <c r="C784" s="310"/>
      <c r="D784" s="310"/>
      <c r="E784" s="310"/>
      <c r="F784" s="311"/>
      <c r="G784" s="311"/>
      <c r="H784" s="312"/>
      <c r="I784" s="312"/>
      <c r="J784" s="310"/>
      <c r="K784" s="310"/>
    </row>
    <row r="785" spans="2:11">
      <c r="B785" s="310"/>
      <c r="C785" s="310"/>
      <c r="D785" s="310"/>
      <c r="E785" s="310"/>
      <c r="F785" s="311"/>
      <c r="G785" s="311"/>
      <c r="H785" s="312"/>
      <c r="I785" s="312"/>
      <c r="J785" s="310"/>
      <c r="K785" s="310"/>
    </row>
    <row r="786" spans="2:11">
      <c r="B786" s="310"/>
      <c r="C786" s="310"/>
      <c r="D786" s="310"/>
      <c r="E786" s="310"/>
      <c r="F786" s="311"/>
      <c r="G786" s="311"/>
      <c r="H786" s="312"/>
      <c r="I786" s="312"/>
      <c r="J786" s="310"/>
      <c r="K786" s="310"/>
    </row>
    <row r="787" spans="2:11">
      <c r="B787" s="310"/>
      <c r="C787" s="310"/>
      <c r="D787" s="310"/>
      <c r="E787" s="310"/>
      <c r="F787" s="311"/>
      <c r="G787" s="311"/>
      <c r="H787" s="312"/>
      <c r="I787" s="312"/>
      <c r="J787" s="310"/>
      <c r="K787" s="310"/>
    </row>
    <row r="788" spans="2:11">
      <c r="B788" s="310"/>
      <c r="C788" s="310"/>
      <c r="D788" s="310"/>
      <c r="E788" s="310"/>
      <c r="F788" s="311"/>
      <c r="G788" s="311"/>
      <c r="H788" s="312"/>
      <c r="I788" s="312"/>
      <c r="J788" s="310"/>
      <c r="K788" s="310"/>
    </row>
    <row r="789" spans="2:11">
      <c r="B789" s="310"/>
      <c r="C789" s="310"/>
      <c r="D789" s="310"/>
      <c r="E789" s="310"/>
      <c r="F789" s="311"/>
      <c r="G789" s="311"/>
      <c r="H789" s="312"/>
      <c r="I789" s="312"/>
      <c r="J789" s="310"/>
      <c r="K789" s="310"/>
    </row>
    <row r="790" spans="2:11">
      <c r="B790" s="310"/>
      <c r="C790" s="310"/>
      <c r="D790" s="310"/>
      <c r="E790" s="310"/>
      <c r="F790" s="311"/>
      <c r="G790" s="311"/>
      <c r="H790" s="312"/>
      <c r="I790" s="312"/>
      <c r="J790" s="310"/>
      <c r="K790" s="310"/>
    </row>
    <row r="791" spans="2:11">
      <c r="B791" s="310"/>
      <c r="C791" s="310"/>
      <c r="D791" s="310"/>
      <c r="E791" s="310"/>
      <c r="F791" s="311"/>
      <c r="G791" s="311"/>
      <c r="H791" s="312"/>
      <c r="I791" s="312"/>
      <c r="J791" s="310"/>
      <c r="K791" s="310"/>
    </row>
    <row r="792" spans="2:11">
      <c r="B792" s="310"/>
      <c r="C792" s="310"/>
      <c r="D792" s="310"/>
      <c r="E792" s="310"/>
      <c r="F792" s="311"/>
      <c r="G792" s="311"/>
      <c r="H792" s="312"/>
      <c r="I792" s="312"/>
      <c r="J792" s="310"/>
      <c r="K792" s="310"/>
    </row>
  </sheetData>
  <mergeCells count="568">
    <mergeCell ref="B303:C303"/>
    <mergeCell ref="B304:C304"/>
    <mergeCell ref="B305:C305"/>
    <mergeCell ref="B306:C306"/>
    <mergeCell ref="B307:C307"/>
    <mergeCell ref="B308:C308"/>
    <mergeCell ref="B309:C309"/>
    <mergeCell ref="B293:C293"/>
    <mergeCell ref="B294:C294"/>
    <mergeCell ref="B295:C295"/>
    <mergeCell ref="B296:C296"/>
    <mergeCell ref="B297:C297"/>
    <mergeCell ref="B298:C298"/>
    <mergeCell ref="B299:C299"/>
    <mergeCell ref="B300:C300"/>
    <mergeCell ref="B301:C301"/>
    <mergeCell ref="B285:C285"/>
    <mergeCell ref="B286:C286"/>
    <mergeCell ref="B287:C287"/>
    <mergeCell ref="B288:C288"/>
    <mergeCell ref="B289:C289"/>
    <mergeCell ref="B290:C290"/>
    <mergeCell ref="B291:C291"/>
    <mergeCell ref="B292:C292"/>
    <mergeCell ref="B302:C302"/>
    <mergeCell ref="B276:C276"/>
    <mergeCell ref="B277:C277"/>
    <mergeCell ref="B278:C278"/>
    <mergeCell ref="B279:C279"/>
    <mergeCell ref="B280:C280"/>
    <mergeCell ref="B281:C281"/>
    <mergeCell ref="B282:C282"/>
    <mergeCell ref="B283:C283"/>
    <mergeCell ref="B284:C284"/>
    <mergeCell ref="B267:C267"/>
    <mergeCell ref="B268:C268"/>
    <mergeCell ref="B269:C269"/>
    <mergeCell ref="B270:C270"/>
    <mergeCell ref="B271:C271"/>
    <mergeCell ref="B272:C272"/>
    <mergeCell ref="B273:C273"/>
    <mergeCell ref="B274:C274"/>
    <mergeCell ref="B275:C275"/>
    <mergeCell ref="B258:C258"/>
    <mergeCell ref="B259:C259"/>
    <mergeCell ref="B260:C260"/>
    <mergeCell ref="B261:C261"/>
    <mergeCell ref="B262:C262"/>
    <mergeCell ref="B263:C263"/>
    <mergeCell ref="B264:C264"/>
    <mergeCell ref="B265:C265"/>
    <mergeCell ref="B266:C266"/>
    <mergeCell ref="B249:C249"/>
    <mergeCell ref="B250:C250"/>
    <mergeCell ref="B251:C251"/>
    <mergeCell ref="B252:C252"/>
    <mergeCell ref="B253:C253"/>
    <mergeCell ref="B254:C254"/>
    <mergeCell ref="B255:C255"/>
    <mergeCell ref="B256:C256"/>
    <mergeCell ref="B257:C257"/>
    <mergeCell ref="B184:C184"/>
    <mergeCell ref="B205:C205"/>
    <mergeCell ref="B206:C206"/>
    <mergeCell ref="B207:C207"/>
    <mergeCell ref="B208:C208"/>
    <mergeCell ref="B209:C209"/>
    <mergeCell ref="B192:C192"/>
    <mergeCell ref="B193:C193"/>
    <mergeCell ref="B194:C194"/>
    <mergeCell ref="B200:C200"/>
    <mergeCell ref="B201:C201"/>
    <mergeCell ref="B202:C202"/>
    <mergeCell ref="B203:C203"/>
    <mergeCell ref="B204:C204"/>
    <mergeCell ref="B185:C185"/>
    <mergeCell ref="B186:C186"/>
    <mergeCell ref="B190:C190"/>
    <mergeCell ref="B174:C174"/>
    <mergeCell ref="B175:C175"/>
    <mergeCell ref="B176:C176"/>
    <mergeCell ref="B177:C177"/>
    <mergeCell ref="B178:C178"/>
    <mergeCell ref="B180:C180"/>
    <mergeCell ref="B181:C181"/>
    <mergeCell ref="B182:C182"/>
    <mergeCell ref="B183:C183"/>
    <mergeCell ref="D637:E637"/>
    <mergeCell ref="D649:E649"/>
    <mergeCell ref="B617:C617"/>
    <mergeCell ref="B618:C618"/>
    <mergeCell ref="B621:C621"/>
    <mergeCell ref="B622:C622"/>
    <mergeCell ref="B623:C623"/>
    <mergeCell ref="B624:C624"/>
    <mergeCell ref="B625:C625"/>
    <mergeCell ref="B628:C628"/>
    <mergeCell ref="B626:C626"/>
    <mergeCell ref="B627:C627"/>
    <mergeCell ref="B629:C629"/>
    <mergeCell ref="B630:C630"/>
    <mergeCell ref="B744:C744"/>
    <mergeCell ref="B739:C739"/>
    <mergeCell ref="B745:C745"/>
    <mergeCell ref="B731:C731"/>
    <mergeCell ref="B732:C732"/>
    <mergeCell ref="B667:C667"/>
    <mergeCell ref="B668:C668"/>
    <mergeCell ref="B672:C673"/>
    <mergeCell ref="B631:C631"/>
    <mergeCell ref="B637:C638"/>
    <mergeCell ref="B639:C639"/>
    <mergeCell ref="B640:C640"/>
    <mergeCell ref="B642:C642"/>
    <mergeCell ref="B643:C643"/>
    <mergeCell ref="B649:C650"/>
    <mergeCell ref="B699:C699"/>
    <mergeCell ref="B641:C641"/>
    <mergeCell ref="B684:C684"/>
    <mergeCell ref="B651:C651"/>
    <mergeCell ref="B743:C743"/>
    <mergeCell ref="B741:C741"/>
    <mergeCell ref="B742:C742"/>
    <mergeCell ref="B756:C756"/>
    <mergeCell ref="B754:C754"/>
    <mergeCell ref="B755:C755"/>
    <mergeCell ref="B747:D747"/>
    <mergeCell ref="B752:C752"/>
    <mergeCell ref="B753:C753"/>
    <mergeCell ref="B740:C740"/>
    <mergeCell ref="B722:C722"/>
    <mergeCell ref="B692:C692"/>
    <mergeCell ref="B693:C693"/>
    <mergeCell ref="B694:C694"/>
    <mergeCell ref="B695:C695"/>
    <mergeCell ref="B696:C696"/>
    <mergeCell ref="B697:C697"/>
    <mergeCell ref="B698:C698"/>
    <mergeCell ref="B700:C700"/>
    <mergeCell ref="B701:C701"/>
    <mergeCell ref="B703:D703"/>
    <mergeCell ref="B736:C736"/>
    <mergeCell ref="B737:C737"/>
    <mergeCell ref="B738:C738"/>
    <mergeCell ref="B728:C728"/>
    <mergeCell ref="B729:C729"/>
    <mergeCell ref="B730:C730"/>
    <mergeCell ref="F684:H684"/>
    <mergeCell ref="B687:F687"/>
    <mergeCell ref="B715:I715"/>
    <mergeCell ref="B719:C719"/>
    <mergeCell ref="B720:C720"/>
    <mergeCell ref="B721:C721"/>
    <mergeCell ref="B723:C723"/>
    <mergeCell ref="F683:H683"/>
    <mergeCell ref="B652:C652"/>
    <mergeCell ref="B656:C657"/>
    <mergeCell ref="D656:E656"/>
    <mergeCell ref="B658:C658"/>
    <mergeCell ref="B659:C659"/>
    <mergeCell ref="B665:C666"/>
    <mergeCell ref="D665:E665"/>
    <mergeCell ref="D672:E672"/>
    <mergeCell ref="B674:C674"/>
    <mergeCell ref="B675:C675"/>
    <mergeCell ref="B683:C683"/>
    <mergeCell ref="D683:E683"/>
    <mergeCell ref="D684:E684"/>
    <mergeCell ref="B611:C611"/>
    <mergeCell ref="B612:C612"/>
    <mergeCell ref="B613:C613"/>
    <mergeCell ref="B614:C614"/>
    <mergeCell ref="B615:C615"/>
    <mergeCell ref="B616:C616"/>
    <mergeCell ref="B601:C601"/>
    <mergeCell ref="B602:C602"/>
    <mergeCell ref="B603:C603"/>
    <mergeCell ref="B604:C604"/>
    <mergeCell ref="B609:C609"/>
    <mergeCell ref="B610:C610"/>
    <mergeCell ref="I604:J604"/>
    <mergeCell ref="I605:J605"/>
    <mergeCell ref="B608:C608"/>
    <mergeCell ref="I608:J608"/>
    <mergeCell ref="B592:C592"/>
    <mergeCell ref="B593:C593"/>
    <mergeCell ref="B594:C594"/>
    <mergeCell ref="B595:C595"/>
    <mergeCell ref="B596:C596"/>
    <mergeCell ref="B597:C597"/>
    <mergeCell ref="B598:C598"/>
    <mergeCell ref="B599:C599"/>
    <mergeCell ref="B600:C600"/>
    <mergeCell ref="B578:C578"/>
    <mergeCell ref="B579:C579"/>
    <mergeCell ref="B582:C582"/>
    <mergeCell ref="B586:C587"/>
    <mergeCell ref="D586:E586"/>
    <mergeCell ref="B588:C588"/>
    <mergeCell ref="B589:C589"/>
    <mergeCell ref="B590:C590"/>
    <mergeCell ref="B591:C591"/>
    <mergeCell ref="B580:C580"/>
    <mergeCell ref="B581:C581"/>
    <mergeCell ref="B566:C566"/>
    <mergeCell ref="B567:C567"/>
    <mergeCell ref="B568:C568"/>
    <mergeCell ref="B569:C569"/>
    <mergeCell ref="B570:C570"/>
    <mergeCell ref="B571:C571"/>
    <mergeCell ref="B572:C572"/>
    <mergeCell ref="B576:C577"/>
    <mergeCell ref="D576:E576"/>
    <mergeCell ref="B547:C547"/>
    <mergeCell ref="B549:C549"/>
    <mergeCell ref="B550:C550"/>
    <mergeCell ref="B551:C551"/>
    <mergeCell ref="B555:C556"/>
    <mergeCell ref="D555:E555"/>
    <mergeCell ref="B557:C557"/>
    <mergeCell ref="B558:C558"/>
    <mergeCell ref="B564:C565"/>
    <mergeCell ref="D564:E564"/>
    <mergeCell ref="B548:C548"/>
    <mergeCell ref="D532:E532"/>
    <mergeCell ref="B534:C534"/>
    <mergeCell ref="B540:C540"/>
    <mergeCell ref="B544:C545"/>
    <mergeCell ref="D544:E544"/>
    <mergeCell ref="B546:C546"/>
    <mergeCell ref="B535:C535"/>
    <mergeCell ref="B536:C536"/>
    <mergeCell ref="B539:C539"/>
    <mergeCell ref="B537:C537"/>
    <mergeCell ref="B538:C538"/>
    <mergeCell ref="B516:C516"/>
    <mergeCell ref="B517:C517"/>
    <mergeCell ref="B519:C519"/>
    <mergeCell ref="B520:C520"/>
    <mergeCell ref="B524:C524"/>
    <mergeCell ref="B525:C525"/>
    <mergeCell ref="B526:C526"/>
    <mergeCell ref="B527:C527"/>
    <mergeCell ref="B532:C533"/>
    <mergeCell ref="B518:C518"/>
    <mergeCell ref="B504:D504"/>
    <mergeCell ref="B505:D505"/>
    <mergeCell ref="B509:C509"/>
    <mergeCell ref="B510:C510"/>
    <mergeCell ref="B511:C511"/>
    <mergeCell ref="B512:C512"/>
    <mergeCell ref="B513:C513"/>
    <mergeCell ref="B514:C514"/>
    <mergeCell ref="B515:C515"/>
    <mergeCell ref="F494:G494"/>
    <mergeCell ref="B496:C496"/>
    <mergeCell ref="B497:C497"/>
    <mergeCell ref="B502:C502"/>
    <mergeCell ref="B503:C503"/>
    <mergeCell ref="B488:C488"/>
    <mergeCell ref="B489:C489"/>
    <mergeCell ref="B494:C495"/>
    <mergeCell ref="D494:D495"/>
    <mergeCell ref="E494:E495"/>
    <mergeCell ref="B484:C484"/>
    <mergeCell ref="B485:C485"/>
    <mergeCell ref="B486:C486"/>
    <mergeCell ref="B487:C487"/>
    <mergeCell ref="B471:C471"/>
    <mergeCell ref="B472:C472"/>
    <mergeCell ref="B473:C473"/>
    <mergeCell ref="B474:C474"/>
    <mergeCell ref="B478:C478"/>
    <mergeCell ref="B479:C479"/>
    <mergeCell ref="B480:C480"/>
    <mergeCell ref="B482:C482"/>
    <mergeCell ref="B483:C483"/>
    <mergeCell ref="B453:C453"/>
    <mergeCell ref="B457:C457"/>
    <mergeCell ref="B458:C458"/>
    <mergeCell ref="B459:C459"/>
    <mergeCell ref="B460:C460"/>
    <mergeCell ref="B464:C464"/>
    <mergeCell ref="B465:C465"/>
    <mergeCell ref="B466:C466"/>
    <mergeCell ref="B467:C467"/>
    <mergeCell ref="B438:C438"/>
    <mergeCell ref="B439:C439"/>
    <mergeCell ref="B443:C443"/>
    <mergeCell ref="B444:C444"/>
    <mergeCell ref="B445:C445"/>
    <mergeCell ref="B446:C446"/>
    <mergeCell ref="B450:C450"/>
    <mergeCell ref="B451:C451"/>
    <mergeCell ref="B452:C452"/>
    <mergeCell ref="B421:C421"/>
    <mergeCell ref="B425:C425"/>
    <mergeCell ref="B426:C426"/>
    <mergeCell ref="B427:C427"/>
    <mergeCell ref="B428:C428"/>
    <mergeCell ref="B430:C430"/>
    <mergeCell ref="B431:C431"/>
    <mergeCell ref="B436:C436"/>
    <mergeCell ref="B437:C437"/>
    <mergeCell ref="B417:C417"/>
    <mergeCell ref="B418:C418"/>
    <mergeCell ref="B420:C420"/>
    <mergeCell ref="B411:C411"/>
    <mergeCell ref="B412:C412"/>
    <mergeCell ref="B400:C400"/>
    <mergeCell ref="B403:C403"/>
    <mergeCell ref="B405:C405"/>
    <mergeCell ref="B406:C406"/>
    <mergeCell ref="B407:C407"/>
    <mergeCell ref="B408:C408"/>
    <mergeCell ref="B409:C409"/>
    <mergeCell ref="B404:C404"/>
    <mergeCell ref="B410:C410"/>
    <mergeCell ref="B401:C401"/>
    <mergeCell ref="B402:C402"/>
    <mergeCell ref="B419:C419"/>
    <mergeCell ref="B387:C387"/>
    <mergeCell ref="B392:C393"/>
    <mergeCell ref="D392:E392"/>
    <mergeCell ref="B394:C394"/>
    <mergeCell ref="B395:C395"/>
    <mergeCell ref="B396:C396"/>
    <mergeCell ref="B397:C397"/>
    <mergeCell ref="B398:C398"/>
    <mergeCell ref="B399:C399"/>
    <mergeCell ref="B375:C375"/>
    <mergeCell ref="B376:C376"/>
    <mergeCell ref="B377:C377"/>
    <mergeCell ref="B378:C378"/>
    <mergeCell ref="B381:C382"/>
    <mergeCell ref="D381:D382"/>
    <mergeCell ref="E381:G381"/>
    <mergeCell ref="B383:C383"/>
    <mergeCell ref="B386:C386"/>
    <mergeCell ref="B384:C384"/>
    <mergeCell ref="B385:C385"/>
    <mergeCell ref="B365:C365"/>
    <mergeCell ref="B366:C366"/>
    <mergeCell ref="B367:C367"/>
    <mergeCell ref="B368:C368"/>
    <mergeCell ref="B369:C369"/>
    <mergeCell ref="B370:C370"/>
    <mergeCell ref="B373:C374"/>
    <mergeCell ref="D373:D374"/>
    <mergeCell ref="E373:G373"/>
    <mergeCell ref="B356:D356"/>
    <mergeCell ref="B357:D357"/>
    <mergeCell ref="B358:D358"/>
    <mergeCell ref="B359:D359"/>
    <mergeCell ref="B361:D361"/>
    <mergeCell ref="B362:C363"/>
    <mergeCell ref="D362:I362"/>
    <mergeCell ref="B360:D360"/>
    <mergeCell ref="B364:C364"/>
    <mergeCell ref="B344:C344"/>
    <mergeCell ref="B345:C345"/>
    <mergeCell ref="B346:C346"/>
    <mergeCell ref="B347:D347"/>
    <mergeCell ref="B348:D348"/>
    <mergeCell ref="B353:D354"/>
    <mergeCell ref="E353:I353"/>
    <mergeCell ref="B339:D339"/>
    <mergeCell ref="B355:D355"/>
    <mergeCell ref="B150:C150"/>
    <mergeCell ref="B154:G154"/>
    <mergeCell ref="H154:J154"/>
    <mergeCell ref="B155:C155"/>
    <mergeCell ref="B156:G156"/>
    <mergeCell ref="B157:G157"/>
    <mergeCell ref="B158:C158"/>
    <mergeCell ref="B191:C191"/>
    <mergeCell ref="B179:C179"/>
    <mergeCell ref="B159:C159"/>
    <mergeCell ref="B160:C160"/>
    <mergeCell ref="B161:C161"/>
    <mergeCell ref="B162:C162"/>
    <mergeCell ref="B163:C163"/>
    <mergeCell ref="B164:C164"/>
    <mergeCell ref="B165:C165"/>
    <mergeCell ref="B166:C166"/>
    <mergeCell ref="B167:C167"/>
    <mergeCell ref="B168:C168"/>
    <mergeCell ref="B169:C169"/>
    <mergeCell ref="B170:C170"/>
    <mergeCell ref="B171:C171"/>
    <mergeCell ref="B172:C172"/>
    <mergeCell ref="B173:C173"/>
    <mergeCell ref="B139:C139"/>
    <mergeCell ref="B140:C140"/>
    <mergeCell ref="B141:C141"/>
    <mergeCell ref="B142:C142"/>
    <mergeCell ref="B143:C143"/>
    <mergeCell ref="B145:C145"/>
    <mergeCell ref="B148:C148"/>
    <mergeCell ref="B131:C131"/>
    <mergeCell ref="B132:C132"/>
    <mergeCell ref="B133:C133"/>
    <mergeCell ref="B135:C135"/>
    <mergeCell ref="B136:C136"/>
    <mergeCell ref="B137:C137"/>
    <mergeCell ref="B138:C138"/>
    <mergeCell ref="B144:C144"/>
    <mergeCell ref="B134:C134"/>
    <mergeCell ref="B122:C122"/>
    <mergeCell ref="B123:C123"/>
    <mergeCell ref="B124:C124"/>
    <mergeCell ref="B125:C125"/>
    <mergeCell ref="B126:C126"/>
    <mergeCell ref="B127:C127"/>
    <mergeCell ref="B130:C130"/>
    <mergeCell ref="B117:C117"/>
    <mergeCell ref="B118:C118"/>
    <mergeCell ref="B119:C119"/>
    <mergeCell ref="B120:C120"/>
    <mergeCell ref="B121:C121"/>
    <mergeCell ref="B128:C128"/>
    <mergeCell ref="B129:C129"/>
    <mergeCell ref="B112:C112"/>
    <mergeCell ref="B113:C113"/>
    <mergeCell ref="B114:C114"/>
    <mergeCell ref="B115:C115"/>
    <mergeCell ref="B116:C116"/>
    <mergeCell ref="B98:D98"/>
    <mergeCell ref="B99:D99"/>
    <mergeCell ref="B100:D100"/>
    <mergeCell ref="B101:D101"/>
    <mergeCell ref="B102:D102"/>
    <mergeCell ref="B106:C106"/>
    <mergeCell ref="B107:C107"/>
    <mergeCell ref="B108:C108"/>
    <mergeCell ref="B88:C88"/>
    <mergeCell ref="B89:C89"/>
    <mergeCell ref="B90:C90"/>
    <mergeCell ref="B91:C91"/>
    <mergeCell ref="B92:C92"/>
    <mergeCell ref="B94:C94"/>
    <mergeCell ref="B93:C93"/>
    <mergeCell ref="B64:C64"/>
    <mergeCell ref="B65:C65"/>
    <mergeCell ref="B66:C66"/>
    <mergeCell ref="B67:C67"/>
    <mergeCell ref="B68:C68"/>
    <mergeCell ref="B69:C69"/>
    <mergeCell ref="B70:C70"/>
    <mergeCell ref="B71:C71"/>
    <mergeCell ref="B87:C87"/>
    <mergeCell ref="B72:C72"/>
    <mergeCell ref="B73:C73"/>
    <mergeCell ref="B74:C74"/>
    <mergeCell ref="B75:C75"/>
    <mergeCell ref="B77:C77"/>
    <mergeCell ref="B78:C78"/>
    <mergeCell ref="B79:C79"/>
    <mergeCell ref="B80:C80"/>
    <mergeCell ref="B81:C81"/>
    <mergeCell ref="B82:C82"/>
    <mergeCell ref="B83:C83"/>
    <mergeCell ref="B55:C55"/>
    <mergeCell ref="B56:C56"/>
    <mergeCell ref="B57:C57"/>
    <mergeCell ref="B58:C58"/>
    <mergeCell ref="B59:C59"/>
    <mergeCell ref="B60:C60"/>
    <mergeCell ref="B63:C63"/>
    <mergeCell ref="B61:C61"/>
    <mergeCell ref="B62:C62"/>
    <mergeCell ref="C33:I33"/>
    <mergeCell ref="B34:H34"/>
    <mergeCell ref="C35:I35"/>
    <mergeCell ref="B36:I36"/>
    <mergeCell ref="B38:F38"/>
    <mergeCell ref="B41:I41"/>
    <mergeCell ref="B47:D47"/>
    <mergeCell ref="B48:D48"/>
    <mergeCell ref="B49:D49"/>
    <mergeCell ref="C21:I21"/>
    <mergeCell ref="B22:I22"/>
    <mergeCell ref="B24:I24"/>
    <mergeCell ref="B25:I25"/>
    <mergeCell ref="C29:I29"/>
    <mergeCell ref="B30:I30"/>
    <mergeCell ref="C31:I31"/>
    <mergeCell ref="B32:I32"/>
    <mergeCell ref="B28:I28"/>
    <mergeCell ref="B6:I6"/>
    <mergeCell ref="B9:I9"/>
    <mergeCell ref="B10:I10"/>
    <mergeCell ref="B12:F12"/>
    <mergeCell ref="C14:I14"/>
    <mergeCell ref="B15:I15"/>
    <mergeCell ref="B18:I18"/>
    <mergeCell ref="B19:I19"/>
    <mergeCell ref="C20:I20"/>
    <mergeCell ref="B758:D758"/>
    <mergeCell ref="B229:E229"/>
    <mergeCell ref="B231:E231"/>
    <mergeCell ref="B233:E233"/>
    <mergeCell ref="B234:E234"/>
    <mergeCell ref="B236:G236"/>
    <mergeCell ref="B237:G237"/>
    <mergeCell ref="B238:C238"/>
    <mergeCell ref="B481:C481"/>
    <mergeCell ref="D244:D245"/>
    <mergeCell ref="E244:E245"/>
    <mergeCell ref="F244:F245"/>
    <mergeCell ref="G244:G245"/>
    <mergeCell ref="B239:C239"/>
    <mergeCell ref="B240:C240"/>
    <mergeCell ref="B241:C241"/>
    <mergeCell ref="B244:C244"/>
    <mergeCell ref="B311:C311"/>
    <mergeCell ref="B312:C312"/>
    <mergeCell ref="B313:C313"/>
    <mergeCell ref="B314:C314"/>
    <mergeCell ref="B315:C315"/>
    <mergeCell ref="B316:C316"/>
    <mergeCell ref="B340:D340"/>
    <mergeCell ref="B225:C225"/>
    <mergeCell ref="B210:C210"/>
    <mergeCell ref="B226:C226"/>
    <mergeCell ref="B227:C227"/>
    <mergeCell ref="B228:C228"/>
    <mergeCell ref="B214:C214"/>
    <mergeCell ref="B195:C195"/>
    <mergeCell ref="B196:C196"/>
    <mergeCell ref="B197:C197"/>
    <mergeCell ref="B198:C198"/>
    <mergeCell ref="B199:C199"/>
    <mergeCell ref="B218:C218"/>
    <mergeCell ref="B215:E215"/>
    <mergeCell ref="B217:G217"/>
    <mergeCell ref="B219:E219"/>
    <mergeCell ref="B221:G221"/>
    <mergeCell ref="B222:C222"/>
    <mergeCell ref="B223:C223"/>
    <mergeCell ref="B224:C224"/>
    <mergeCell ref="B213:C213"/>
    <mergeCell ref="B211:C211"/>
    <mergeCell ref="B212:C212"/>
    <mergeCell ref="J363:K363"/>
    <mergeCell ref="B246:C246"/>
    <mergeCell ref="B245:C245"/>
    <mergeCell ref="B310:C310"/>
    <mergeCell ref="B247:C247"/>
    <mergeCell ref="B248:C248"/>
    <mergeCell ref="B187:C187"/>
    <mergeCell ref="B188:C188"/>
    <mergeCell ref="B189:C189"/>
    <mergeCell ref="H217:J217"/>
    <mergeCell ref="H221:J221"/>
    <mergeCell ref="B317:C317"/>
    <mergeCell ref="B320:E320"/>
    <mergeCell ref="B321:C321"/>
    <mergeCell ref="B322:C322"/>
    <mergeCell ref="B323:C323"/>
    <mergeCell ref="B324:C324"/>
    <mergeCell ref="B329:C329"/>
    <mergeCell ref="B330:C330"/>
    <mergeCell ref="B331:C331"/>
    <mergeCell ref="B332:D332"/>
    <mergeCell ref="B333:D333"/>
    <mergeCell ref="B337:D337"/>
    <mergeCell ref="B338:D338"/>
  </mergeCells>
  <pageMargins left="0.70866141732283472" right="0.70866141732283472" top="0.74803149606299213" bottom="0.74803149606299213" header="0.31496062992125984" footer="0.31496062992125984"/>
  <pageSetup paperSize="9" scale="60" orientation="landscape" r:id="rId1"/>
  <ignoredErrors>
    <ignoredError sqref="I94 D631:E631 D582:E582 D572:E572" formulaRange="1"/>
  </ignoredErrors>
  <drawing r:id="rId2"/>
  <legacyDrawing r:id="rId3"/>
</worksheet>
</file>

<file path=_xmlsignatures/_rels/origin.sigs.rels><?xml version="1.0" encoding="UTF-8" standalone="yes"?>
<Relationships xmlns="http://schemas.openxmlformats.org/package/2006/relationships"><Relationship Id="rId8" Type="http://schemas.openxmlformats.org/package/2006/relationships/digital-signature/signature" Target="sig8.xml"/><Relationship Id="rId13" Type="http://schemas.openxmlformats.org/package/2006/relationships/digital-signature/signature" Target="sig13.xml"/><Relationship Id="rId18" Type="http://schemas.openxmlformats.org/package/2006/relationships/digital-signature/signature" Target="sig18.xml"/><Relationship Id="rId3" Type="http://schemas.openxmlformats.org/package/2006/relationships/digital-signature/signature" Target="sig3.xml"/><Relationship Id="rId7" Type="http://schemas.openxmlformats.org/package/2006/relationships/digital-signature/signature" Target="sig7.xml"/><Relationship Id="rId12" Type="http://schemas.openxmlformats.org/package/2006/relationships/digital-signature/signature" Target="sig12.xml"/><Relationship Id="rId17" Type="http://schemas.openxmlformats.org/package/2006/relationships/digital-signature/signature" Target="sig17.xml"/><Relationship Id="rId2" Type="http://schemas.openxmlformats.org/package/2006/relationships/digital-signature/signature" Target="sig2.xml"/><Relationship Id="rId16" Type="http://schemas.openxmlformats.org/package/2006/relationships/digital-signature/signature" Target="sig16.xml"/><Relationship Id="rId1" Type="http://schemas.openxmlformats.org/package/2006/relationships/digital-signature/signature" Target="sig1.xml"/><Relationship Id="rId6" Type="http://schemas.openxmlformats.org/package/2006/relationships/digital-signature/signature" Target="sig6.xml"/><Relationship Id="rId11" Type="http://schemas.openxmlformats.org/package/2006/relationships/digital-signature/signature" Target="sig11.xml"/><Relationship Id="rId5" Type="http://schemas.openxmlformats.org/package/2006/relationships/digital-signature/signature" Target="sig5.xml"/><Relationship Id="rId15" Type="http://schemas.openxmlformats.org/package/2006/relationships/digital-signature/signature" Target="sig15.xml"/><Relationship Id="rId10" Type="http://schemas.openxmlformats.org/package/2006/relationships/digital-signature/signature" Target="sig10.xml"/><Relationship Id="rId4" Type="http://schemas.openxmlformats.org/package/2006/relationships/digital-signature/signature" Target="sig4.xml"/><Relationship Id="rId9" Type="http://schemas.openxmlformats.org/package/2006/relationships/digital-signature/signature" Target="sig9.xml"/><Relationship Id="rId14" Type="http://schemas.openxmlformats.org/package/2006/relationships/digital-signature/signature" Target="sig1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tw3K1kMeKfyRe3oZJprRGPsLYvjh0603XEwO6oM98Y4=</DigestValue>
    </Reference>
    <Reference Type="http://www.w3.org/2000/09/xmldsig#Object" URI="#idOfficeObject">
      <DigestMethod Algorithm="http://www.w3.org/2001/04/xmlenc#sha256"/>
      <DigestValue>L+O2dA9cnhLY2vEKT0/xi04SdpoLNOk14zypCrh8FPM=</DigestValue>
    </Reference>
    <Reference Type="http://uri.etsi.org/01903#SignedProperties" URI="#idSignedProperties">
      <Transforms>
        <Transform Algorithm="http://www.w3.org/TR/2001/REC-xml-c14n-20010315"/>
      </Transforms>
      <DigestMethod Algorithm="http://www.w3.org/2001/04/xmlenc#sha256"/>
      <DigestValue>23R+CGLjoO/f3md7RpA297WiA8L7zDuLjTyR617VMnY=</DigestValue>
    </Reference>
    <Reference Type="http://www.w3.org/2000/09/xmldsig#Object" URI="#idValidSigLnImg">
      <DigestMethod Algorithm="http://www.w3.org/2001/04/xmlenc#sha256"/>
      <DigestValue>H00OUMFr9ie1HH6JtSnAo2Z8CfwKBsFnUKo2LL2K8Po=</DigestValue>
    </Reference>
    <Reference Type="http://www.w3.org/2000/09/xmldsig#Object" URI="#idInvalidSigLnImg">
      <DigestMethod Algorithm="http://www.w3.org/2001/04/xmlenc#sha256"/>
      <DigestValue>lQIJ5eGD0ohSxQyA/qN1ORhvzKu1QjVXLaEdiHvlqE0=</DigestValue>
    </Reference>
  </SignedInfo>
  <SignatureValue>ZCM96HKSMheuYFCJ4U5x4SWNnR/Xpdl/QbL0GBouSJO9WRM1VKmm+mCNp5f4OhR86jM3B+tU1+tK
dbVTn17pa/e9WmsDimvbrl9q3E5xztNMUHP148vkqFVvg/iMJ6EKjCpqyX+VgkXikMneD5VhJMaz
qpB/2EbHRcYl8lq0SKNGntPMkvJRxt9G/p+Yt0uUwEHV0WhJbt4obItA/hfZX9aOB2TkocqOlzoP
tzFnyyzCLy1HOBR9kzv3GtiWQNIXq0qvv1JuraMHIAnIFLNd2Ukw8nq39bYnYn+dg94YefPueKV0
odpHwgJqdyS9+5GaywWMwNF8eR1f940QGl/+og==</SignatureValue>
  <KeyInfo>
    <X509Data>
      <X509Certificate>MIIIkzCCBnugAwIBAgIIJQDpsFfhg3owDQYJKoZIhvcNAQELBQAwWjEaMBgGA1UEAwwRQ0EtRE9DVU1FTlRBIFMuQS4xFjAUBgNVBAUTDVJVQzgwMDUwMTcyLTExFzAVBgNVBAoMDkRPQ1VNRU5UQSBTLkEuMQswCQYDVQQGEwJQWTAeFw0yNDA2MjAxNTI1MDBaFw0yNjA2MjAxNTI1MDBaMIHDMSgwJgYDVQQDDB9TRVJHSU8gR1VaTUFOIEdPTlpBTEVaIEdVRVJSRVJPMRIwEAYDVQQFEwlDSTQ5MjMyNzMxFjAUBgNVBCoMDVNFUkdJTyBHVVpNQU4xGjAYBgNVBAQMEUdPTlpBTEVaIEdVRVJSRVJPMQswCQYDVQQLDAJGMjE1MDMGA1UECgwsQ0VSVElGSUNBRE8gQ1VBTElGSUNBRE8gREUgRklSTUEgRUxFQ1RST05JQ0ExCzAJBgNVBAYTAlBZMIIBIjANBgkqhkiG9w0BAQEFAAOCAQ8AMIIBCgKCAQEAyIxkcv6HHy0/ibp36+EoMKfymCB++0kw6V+656rlqgO/CKTv/AfoWhkLcu3mXXO8BiZM2B390ZbzWsA0Hqd2NQROywRaa53WyoHkjybCtHnqSlSelKdXipuixxo0xCslu4dpLohy2/YgebudU2IyvAcrXWLeCKG1XYKQI5cT53ccuF9Wnju45eRhzElp4zGShrSVmfcYNmjZKtaDVzYmOO9NVZUyAkjQE0Bls8L1NsAy6aHyJSKrXmoFQ01C4IfxDs1hlfj85uoW42WYrwk2G8cOgLFYGkyitCqULoFTy0fJmLOyQudybThUBE85xW2rWN5P+mVzg9cDpRcpFCLtVQ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c2VyZ2lvLmdvbnphbGV6QGF2YWxvbi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QsI9FdynQcm5vk+DaTyBKYAgHQdzAOBgNVHQ8BAf8EBAMCBeAwDQYJKoZIhvcNAQELBQADggIBAJfdGOvDna1Knulv8hwwGKL5jjLQhEZBmYraaMokUB+veZ2/U9POcZ+V78ZFPmSuYYT541mx3gpUDS9afZOAP1gveSjH38lgP1eTPq5Y8X8nio067HmnTWZlq5DUPohVHmK52BhrcV9POXyJOft9T6XUNv0HMHa3Eh+JZbvq9e7zR2IQAzzQ6KEF5fdvtgaxDWdUQaPAJBEvqQ3aZu8HZPox24+ZY/EqW71lu8EqUeiUZTBBUSC6CARQQDuGDpIF+ki5WFJiqOWF1gVyhvFUniKVRiqwqkO5mPr7QF6HmgSDZDi3jtcaBZGClqcUtueHMYPOzGBc6oApV62adT1pEoxc8IjaIlZiGOSGlaA3pkZx0mj3irbaBH0wSgFCe0cUjmAU+M2YCcWNvHSFAiqRaiDhgBBigmUZlcqHb12ERJIZhxeLfBNG4pmeuCVl91c7IQyzL1zygZTNNs89pHlSnH/p7dU1a7mNwxi4/G6X1eJgMezJQyI9zaqVuy2TOi4N/MKktbemla04HOzp672H0w9ZjB3uJo5Js/SRBvXoyBPF22J7VcYaJCI02j0MsPgppRDXk8beYKJW3FuQp/WB4vHpi/42ZhA5d4tWi+yFsBMqgSTHTtIZVbNBH2Z94eVSXQxMil9YcJBtN+Muj9W/EJ7dHmFtnCM2U2DtrmUqUS8E</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EGxd8xmSYc6jF//r09Q6IUOfVA8T+pgN8dakqARpWv8=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RKO1Sk04tfQnbpp7fV9TYpbVpzJhwfBvK2mFG3lhHTw=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RKO1Sk04tfQnbpp7fV9TYpbVpzJhwfBvK2mFG3lhHTw=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Drh3rMun8lplZ3y4BFjJA5XT6QUSgUHk4FWJ8fTV9lg=</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+f3Xto5JlXh7zTPPq4cY+cKg5H3V59VC3VltxWHyAW4=</DigestValue>
      </Reference>
      <Reference URI="/xl/drawings/vmlDrawing1.vml?ContentType=application/vnd.openxmlformats-officedocument.vmlDrawing">
        <DigestMethod Algorithm="http://www.w3.org/2001/04/xmlenc#sha256"/>
        <DigestValue>bLiarY5TYvhPXVMsHqrhAqKlXANpcihIj1K6l+jGno4=</DigestValue>
      </Reference>
      <Reference URI="/xl/drawings/vmlDrawing2.vml?ContentType=application/vnd.openxmlformats-officedocument.vmlDrawing">
        <DigestMethod Algorithm="http://www.w3.org/2001/04/xmlenc#sha256"/>
        <DigestValue>zRDzdELQSJUdOZBiR8zDumm7Agx+nvDfsIgwuTT9tm4=</DigestValue>
      </Reference>
      <Reference URI="/xl/drawings/vmlDrawing3.vml?ContentType=application/vnd.openxmlformats-officedocument.vmlDrawing">
        <DigestMethod Algorithm="http://www.w3.org/2001/04/xmlenc#sha256"/>
        <DigestValue>TcdDXn1a4lVWI1deKRnuDS5hRK1uu5kHFWwRQpzq3zg=</DigestValue>
      </Reference>
      <Reference URI="/xl/drawings/vmlDrawing4.vml?ContentType=application/vnd.openxmlformats-officedocument.vmlDrawing">
        <DigestMethod Algorithm="http://www.w3.org/2001/04/xmlenc#sha256"/>
        <DigestValue>Vi9CezfLuM8733mHBnbo1c/PCF3pwRegLKwBcpgdk9I=</DigestValue>
      </Reference>
      <Reference URI="/xl/drawings/vmlDrawing5.vml?ContentType=application/vnd.openxmlformats-officedocument.vmlDrawing">
        <DigestMethod Algorithm="http://www.w3.org/2001/04/xmlenc#sha256"/>
        <DigestValue>r6y4QDd63MaiUY1hE/dDtvkNHacqK6Un6vXjo31NXhU=</DigestValue>
      </Reference>
      <Reference URI="/xl/drawings/vmlDrawing6.vml?ContentType=application/vnd.openxmlformats-officedocument.vmlDrawing">
        <DigestMethod Algorithm="http://www.w3.org/2001/04/xmlenc#sha256"/>
        <DigestValue>Z86q1OT0Wewy/m8QQ9uM9tzeBv3UXKqDTEZ/RbOC4Ns=</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8Q3Z0WjB1OTckvssvuCMu889tr3iJXy59P1ToHlR1vE=</DigestValue>
      </Reference>
      <Reference URI="/xl/media/image3.emf?ContentType=image/x-emf">
        <DigestMethod Algorithm="http://www.w3.org/2001/04/xmlenc#sha256"/>
        <DigestValue>3yGBnPYuHzo3AJ2yEJ8QL03ZpV/eWG7/SoVfDTxP1t0=</DigestValue>
      </Reference>
      <Reference URI="/xl/media/image4.emf?ContentType=image/x-emf">
        <DigestMethod Algorithm="http://www.w3.org/2001/04/xmlenc#sha256"/>
        <DigestValue>SGHJORZ2aexBNNDtCbo7Q4mwJVLYBy8Alvtf8AZOuQY=</DigestValue>
      </Reference>
      <Reference URI="/xl/media/image5.emf?ContentType=image/x-emf">
        <DigestMethod Algorithm="http://www.w3.org/2001/04/xmlenc#sha256"/>
        <DigestValue>IeRay/xPAmXwZVJ/1EDcWqnqXydzx8y4X0GewrCfmIc=</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i2jEIZ2oVfV4RRCa64wBYNVtsdfPd0fG5FaDF6VLK34=</DigestValue>
      </Reference>
      <Reference URI="/xl/styles.xml?ContentType=application/vnd.openxmlformats-officedocument.spreadsheetml.styles+xml">
        <DigestMethod Algorithm="http://www.w3.org/2001/04/xmlenc#sha256"/>
        <DigestValue>bqP2rdpjYYUPUpq1fq5xKRrClrBcSnHmOx9HomiC7Kw=</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w/9rRXnNTFzZJmjkgntj/UQWCjR6RTecTE8SvidPILc=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HlDzBkDJfAP9vkztUXM491NWghSsdPS/mzI6E50MHss=</DigestValue>
      </Reference>
      <Reference URI="/xl/worksheets/sheet2.xml?ContentType=application/vnd.openxmlformats-officedocument.spreadsheetml.worksheet+xml">
        <DigestMethod Algorithm="http://www.w3.org/2001/04/xmlenc#sha256"/>
        <DigestValue>UhMifQKm8zB7V/rPMD2dtIYVX+qF5GGahpoV/57aiyA=</DigestValue>
      </Reference>
      <Reference URI="/xl/worksheets/sheet3.xml?ContentType=application/vnd.openxmlformats-officedocument.spreadsheetml.worksheet+xml">
        <DigestMethod Algorithm="http://www.w3.org/2001/04/xmlenc#sha256"/>
        <DigestValue>9y0/BOnziCTrYW0KAmeWwJmnVXw+6h4hJbxWUwbH7yU=</DigestValue>
      </Reference>
      <Reference URI="/xl/worksheets/sheet4.xml?ContentType=application/vnd.openxmlformats-officedocument.spreadsheetml.worksheet+xml">
        <DigestMethod Algorithm="http://www.w3.org/2001/04/xmlenc#sha256"/>
        <DigestValue>zCDde6sdj28t+KvIWK/A9dCdkigBmL45GPrWSHHrW6c=</DigestValue>
      </Reference>
      <Reference URI="/xl/worksheets/sheet5.xml?ContentType=application/vnd.openxmlformats-officedocument.spreadsheetml.worksheet+xml">
        <DigestMethod Algorithm="http://www.w3.org/2001/04/xmlenc#sha256"/>
        <DigestValue>0cCBjTYE5iup8Fs48V/zNDNleEVBKK+21I4sqQ2BGoY=</DigestValue>
      </Reference>
      <Reference URI="/xl/worksheets/sheet6.xml?ContentType=application/vnd.openxmlformats-officedocument.spreadsheetml.worksheet+xml">
        <DigestMethod Algorithm="http://www.w3.org/2001/04/xmlenc#sha256"/>
        <DigestValue>VYqnmCBa/aZcagTaHMwYgML/x4oeoV9DuJ5lo2oj/lg=</DigestValue>
      </Reference>
    </Manifest>
    <SignatureProperties>
      <SignatureProperty Id="idSignatureTime" Target="#idPackageSignature">
        <mdssi:SignatureTime xmlns:mdssi="http://schemas.openxmlformats.org/package/2006/digital-signature">
          <mdssi:Format>YYYY-MM-DDThh:mm:ssTZD</mdssi:Format>
          <mdssi:Value>2025-08-14T18:50:51Z</mdssi:Value>
        </mdssi:SignatureTime>
      </SignatureProperty>
    </SignatureProperties>
  </Object>
  <Object Id="idOfficeObject">
    <SignatureProperties>
      <SignatureProperty Id="idOfficeV1Details" Target="#idPackageSignature">
        <SignatureInfoV1 xmlns="http://schemas.microsoft.com/office/2006/digsig">
          <SetupID>{92C4A501-4C92-4388-83CE-01FFE2177D6F}</SetupID>
          <SignatureText>Sergio Gonzalez</SignatureText>
          <SignatureImage/>
          <SignatureComments/>
          <WindowsVersion>10.0</WindowsVersion>
          <OfficeVersion>16.0.18925/26</OfficeVersion>
          <ApplicationVersion>16.0.18925</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2025-08-14T18:50:51Z</xd:SigningTime>
          <xd:SigningCertificate>
            <xd:Cert>
              <xd:CertDigest>
                <DigestMethod Algorithm="http://www.w3.org/2001/04/xmlenc#sha256"/>
                <DigestValue>7tGwyyCVILv8Cuj/FtQf82yM9Tu/LaOOH8nhETi0Z4E=</DigestValue>
              </xd:CertDigest>
              <xd:IssuerSerial>
                <X509IssuerName>C=PY, O=DOCUMENTA S.A., SERIALNUMBER=RUC80050172-1, CN=CA-DOCUMENTA S.A.</X509IssuerName>
                <X509SerialNumber>2666387923001246586</X509SerialNumber>
              </xd:IssuerSerial>
            </xd:Cert>
          </xd:SigningCertificate>
          <xd:SignaturePolicyIdentifier>
            <xd:SignaturePolicyImplied/>
          </xd:SignaturePolicyIdentifier>
        </xd:SignedSignatureProperties>
      </xd:SignedProperties>
    </xd:QualifyingProperties>
  </Object>
  <Object Id="idValidSigLnImg">AQAAAGwAAAAAAAAAAAAAAF4BAACfAAAAAAAAAAAAAACRGAAAOwsAACBFTUYAAAEAEBwAAKo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OAAvADIAMAAyADUAAAAHAAAABwAAAAUAAAAHAAAABQAAAAcAAAAHAAAABw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8AAABWAAAAMAAAADsAAACQ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AAAABXAAAAJQAAAAwAAAAEAAAAVAAAAKgAAAAxAAAAOwAAAL4AAABWAAAAAQAAAFVVj0EmtI9BMQAAADsAAAAPAAAATAAAAAAAAAAAAAAAAAAAAP//////////bAAAAFMAZQByAGcAaQBvACAARwBvAG4AegBhAGwAZQB6AAAACwAAAAoAAAAHAAAADAAAAAUAAAAMAAAABQAAAA4AAAAMAAAACwAAAAkAAAAKAAAABQAAAAoAAAAJ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AgBAAAPAAAAYQAAANkAAABxAAAAAQAAAFVVj0EmtI9BDwAAAGEAAAAfAAAATAAAAAAAAAAAAAAAAAAAAP//////////jAAAAFMAZQByAGcAaQBvACAARwB1AHoAbQBhAG4AIABHAG8AbgB6AGEAbABlAHoAIABHAHUAZQByAHIAZQByAG8AAAAHAAAABwAAAAUAAAAIAAAAAwAAAAgAAAAEAAAACQAAAAcAAAAGAAAACwAAAAcAAAAHAAAABAAAAAkAAAAIAAAABwAAAAYAAAAHAAAAAwAAAAcAAAAGAAAABAAAAAkAAAAHAAAABwAAAAUAAAAFAAAABwAAAAUAAAAI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fAAAAA8AAAB2AAAARQAAAIYAAAABAAAAVVWPQSa0j0EPAAAAdgAAAAgAAABMAAAAAAAAAAAAAAAAAAAA//////////9cAAAAQwBvAG4AdABhAGQAbwByAAgAAAAIAAAABwAAAAQAAAAHAAAACAAAAAgAAAAF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VAEAAA8AAACLAAAATwEAAJsAAAABAAAAVVWPQSa0j0EPAAAAiwAAACwAAABMAAAABAAAAA4AAACLAAAAUQEAAJwAAACkAAAARgBpAHIAbQBhAGQAbwAgAHAAbwByADoAIABTAEUAUgBHAEkATwAgAEcAVQBaAE0AQQBOACAARwBPAE4AWgBBAEwARQBaACAARwBVAEUAUgBSAEUAUgBPAAYAAAADAAAABQAAAAsAAAAHAAAACAAAAAgAAAAEAAAACAAAAAgAAAAFAAAAAwAAAAQAAAAHAAAABwAAAAgAAAAJAAAAAwAAAAoAAAAEAAAACQAAAAkAAAAHAAAADAAAAAgAAAAKAAAABAAAAAkAAAAKAAAACgAAAAcAAAAIAAAABgAAAAcAAAAHAAAABAAAAAkAAAAJAAAABwAAAAgAAAAIAAAABwAAAAgAAAAKAAAAFgAAAAwAAAAAAAAAJQAAAAwAAAACAAAADgAAABQAAAAAAAAAEAAAABQAAAA=</Object>
  <Object Id="idInvalidSigLnImg">AQAAAGwAAAAAAAAAAAAAAF4BAACfAAAAAAAAAAAAAACRGAAAOwsAACBFTUYAAAEAkCIAALE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fAQAAoAAAAAAAAAAAAAAAX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ZQ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vwAAAFYAAAAwAAAAOwAAAJA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wAAAAFcAAAAlAAAADAAAAAQAAABUAAAAqAAAADEAAAA7AAAAvgAAAFYAAAABAAAAVVWPQSa0j0ExAAAAOwAAAA8AAABMAAAAAAAAAAAAAAAAAAAA//////////9sAAAAUwBlAHIAZwBpAG8AIABHAG8AbgB6AGEAbABlAHoAUgALAAAACgAAAAcAAAAMAAAABQAAAAwAAAAFAAAADgAAAAwAAAALAAAACQAAAAoAAAAFAAAACgAAAAkAAABLAAAAQAAAADAAAAAFAAAAIAAAAAEAAAABAAAAEAAAAAAAAAAAAAAAXwEAAKAAAAAAAAAAAAAAAF8BAACgAAAAJQAAAAwAAAACAAAAJwAAABgAAAAFAAAAAAAAAP///wAAAAAAJQAAAAwAAAAFAAAATAAAAGQAAAAAAAAAYQAAAF4BAACbAAAAAAAAAGEAAABf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CAEAAA8AAABhAAAA2QAAAHEAAAABAAAAVVWPQSa0j0EPAAAAYQAAAB8AAABMAAAAAAAAAAAAAAAAAAAA//////////+MAAAAUwBlAHIAZwBpAG8AIABHAHUAegBtAGEAbgAgAEcAbwBuAHoAYQBsAGUAegAgAEcAdQBlAHIAcgBlAHIAbwAAAAcAAAAHAAAABQAAAAgAAAADAAAACAAAAAQAAAAJAAAABwAAAAYAAAALAAAABwAAAAcAAAAEAAAACQAAAAgAAAAHAAAABgAAAAcAAAADAAAABwAAAAYAAAAEAAAACQAAAAcAAAAHAAAABQAAAAUAAAAHAAAABQAAAAgAAABLAAAAQAAAADAAAAAFAAAAIAAAAAEAAAABAAAAEAAAAAAAAAAAAAAAXwEAAKAAAAAAAAAAAAAAAF8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8AAAADwAAAHYAAABFAAAAhgAAAAEAAABVVY9BJrSPQQ8AAAB2AAAACAAAAEwAAAAAAAAAAAAAAAAAAAD//////////1wAAABDAG8AbgB0AGEAZABvAHIACAAAAAgAAAAHAAAABAAAAAcAAAAIAAAACAAAAAUAAABLAAAAQAAAADAAAAAFAAAAIAAAAAEAAAABAAAAEAAAAAAAAAAAAAAAXwEAAKAAAAAAAAAAAAAAAF8BAACgAAAAJQAAAAwAAAACAAAAJwAAABgAAAAFAAAAAAAAAP///wAAAAAAJQAAAAwAAAAFAAAATAAAAGQAAAAOAAAAiwAAAFABAACbAAAADgAAAIsAAABDAQAAEQAAACEA8AAAAAAAAAAAAAAAgD8AAAAAAAAAAAAAgD8AAAAAAAAAAAAAAAAAAAAAAAAAAAAAAAAAAAAAAAAAACUAAAAMAAAAAAAAgCgAAAAMAAAABQAAACUAAAAMAAAAAQAAABgAAAAMAAAAAAAAABIAAAAMAAAAAQAAABYAAAAMAAAAAAAAAFQAAABUAQAADwAAAIsAAABPAQAAmwAAAAEAAABVVY9BJrSPQQ8AAACLAAAALAAAAEwAAAAEAAAADgAAAIsAAABRAQAAnAAAAKQAAABGAGkAcgBtAGEAZABvACAAcABvAHIAOgAgAFMARQBSAEcASQBPACAARwBVAFoATQBBAE4AIABHAE8ATgBaAEEATABFAFoAIABHAFUARQBSAFIARQBSAE8ABgAAAAMAAAAFAAAACwAAAAcAAAAIAAAACAAAAAQAAAAIAAAACAAAAAUAAAADAAAABAAAAAcAAAAHAAAACAAAAAkAAAADAAAACgAAAAQAAAAJAAAACQAAAAcAAAAMAAAACAAAAAoAAAAEAAAACQAAAAoAAAAKAAAABwAAAAgAAAAGAAAABwAAAAcAAAAEAAAACQAAAAkAAAAHAAAACAAAAAgAAAAHAAAACAAAAAoAAAAWAAAADAAAAAAAAAAlAAAADAAAAAIAAAAOAAAAFAAAAAAAAAAQAAAAFAAAAA==</Object>
</Signature>
</file>

<file path=_xmlsignatures/sig10.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cpTbQePa7dyuBv8PVJ4A8qvL+VP2hTdFcbmcA0zrftc=</DigestValue>
    </Reference>
    <Reference Type="http://www.w3.org/2000/09/xmldsig#Object" URI="#idOfficeObject">
      <DigestMethod Algorithm="http://www.w3.org/2001/04/xmlenc#sha256"/>
      <DigestValue>XFxcSKiv0doUn7NkfAQNuePzow779DsMnhAzFxVWP4M=</DigestValue>
    </Reference>
    <Reference Type="http://uri.etsi.org/01903#SignedProperties" URI="#idSignedProperties">
      <Transforms>
        <Transform Algorithm="http://www.w3.org/TR/2001/REC-xml-c14n-20010315"/>
      </Transforms>
      <DigestMethod Algorithm="http://www.w3.org/2001/04/xmlenc#sha256"/>
      <DigestValue>Tit1TyTBjKYVEC4XvamGiXptbS/SxuxDcqky1NmuIic=</DigestValue>
    </Reference>
    <Reference Type="http://www.w3.org/2000/09/xmldsig#Object" URI="#idValidSigLnImg">
      <DigestMethod Algorithm="http://www.w3.org/2001/04/xmlenc#sha256"/>
      <DigestValue>YdaszkhBC5hgFq7Ul+o8D3c7h4u3znEaf1qExzFvszA=</DigestValue>
    </Reference>
    <Reference Type="http://www.w3.org/2000/09/xmldsig#Object" URI="#idInvalidSigLnImg">
      <DigestMethod Algorithm="http://www.w3.org/2001/04/xmlenc#sha256"/>
      <DigestValue>Jx53r5nKc8DaBdlfTdOcHrcCMF13YyeXPQ+kOQFjtMg=</DigestValue>
    </Reference>
  </SignedInfo>
  <SignatureValue>gtVpEypBmYJTpNLYo5TJ5EdbCWIqRIATyiQdUJc/00oiM4WVrx49kB0d3cctBTjYP62J8kTxAfK1
qqjbXqMaci9ZYPj525epDUh/FO+JV9OYXiAvCDJyH56W6EA/oO6sTYq5fCSwMc85kMJgetOCTpVn
EAXTpItRNxFbvF8wsweynyY39UBXK66ML0HxoD+6t/1pvdIvFehk5Hop9dgge/Xv0Xilu3Er4Nxi
Sib4XWuZ59lRDwWnS967gCw8MZgmdTJdw7SMf0Bl9GE4mSdkm9DAve++uJmQvcSSeEIMgV49R+YO
KRlhXqSbaVe7fTrbVggxkhLcZM/m2/fgelJCTg==</SignatureValue>
  <KeyInfo>
    <X509Data>
      <X509Certificate>MIIInjCCBoagAwIBAgIILZWGVGFoEJkwDQYJKoZIhvcNAQELBQAwWjEaMBgGA1UEAwwRQ0EtRE9DVU1FTlRBIFMuQS4xFjAUBgNVBAUTDVJVQzgwMDUwMTcyLTExFzAVBgNVBAoMDkRPQ1VNRU5UQSBTLkEuMQswCQYDVQQGEwJQWTAeFw0yNDA0MTcxNDA4MDBaFw0yNjA0MTcxNDA4MDBaMIHPMS4wLAYDVQQDDCVTSUxWSUEgTkFUSEFMSUEgREVMQ0FSTUVOIE9DSE9BIEFSQVlBMRIwEAYDVQQFEwlDSTM0NTcxMjAxIjAgBgNVBCoMGVNJTFZJQSBOQVRIQUxJQSBERUxDQVJNRU4xFDASBgNVBAQMC09DSE9BIEFSQVlBMQswCQYDVQQLDAJGMjE1MDMGA1UECgwsQ0VSVElGSUNBRE8gQ1VBTElGSUNBRE8gREUgRklSTUEgRUxFQ1RST05JQ0ExCzAJBgNVBAYTAlBZMIIBIjANBgkqhkiG9w0BAQEFAAOCAQ8AMIIBCgKCAQEA2HOiO7ol8KGl+0pUGmNDDWCgdgDkByqNOx06RUcnMvBOZ9NLnKvlykRk9dqWjtFkZlNalkB0+JCYOz4PvW9Z/oUeMUvi2HhLfzlvrMRseJsYX26CBOBNplstN7g2d0ZGDcZa16Fqcbu010Nm3Ag32ig+atwZ9kKH4Qu89CbRNuFgy9t3g7wANrmkyGBRUfGoI9tb+xZzkrcPp83GNWdD+PPi9mQbEMCsAmU002YPL9TwykfXzhafpVnTTRgh9Eygs8zHPa56bDweGBnZyVB7uGUZuKnmhJa5pl4fOKR8j293WMOZs5dLl2dEMW3BSkAvh2Hp2qEit0tdl6HtD/fofwIDAQABo4ID8DCCA+wwDAYDVR0TAQH/BAIwADAfBgNVHSMEGDAWgBShPYUrzdgslh85AgyfUztY2JULezCBlAYIKwYBBQUHAQEEgYcwgYQwVQYIKwYBBQUHMAKGSWh0dHBzOi8vd3d3LmRpZ2l0by5jb20ucHkvdXBsb2Fkcy9jZXJ0aWZpY2Fkby1kb2N1bWVudGEtc2EtMTUzNTExNzc3MS5jcnQwKwYIKwYBBQUHMAGGH2h0dHBzOi8vd3d3LmRpZ2l0by5jb20ucHkvb2NzcC8wUwYDVR0RBEwwSoEcbmF0aGFsaWEub2Nob2FAYXZhbG9u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JuSH7dJrxvNUM0BXANjmZwQ3zFgMA4GA1UdDwEB/wQEAwIF4DANBgkqhkiG9w0BAQsFAAOCAgEAfMBHi4tc0BR9hMtcWM2OaefFDWQcGHxGLfQocqyS2YGGRu5Wj7N2TyTL9oS8YvIIWQtIsHd9povats2DVioOce9aGyW1d5ohgMlaVBFuSpXM+Y31Xip1tx/sJI3rdllB6RnZzGZnezysPgkZXYjBC+OYKmw0FA1+FPwCXbDKAu57OQJp+LuGU5bbwsvaU4AtF89w0k8jxlOShhfkOO/mFT8bk/50U1BG6Tg4BD4XPgkOL3gDwx8y12/oPIuUU976MbKGtLJ+ie6P69SO+xKHK7oDxwkc34kyEDaT+tGB2RyFKV8Htp8ohaQ3FjzBI9FmNhTjLMXioBYi9ZLziyXVT2y/2+5ZoVD95MFdQgoJdQ3UgYVO/I/t1t8ztMt1LqzTOJTx0qi06T/ESzY8XC8d450dd7fpoUOJxBJojU4/t3PzlMBiM6TgSkN0XANuIB+FA6afLOeKmR8NUNh+GW7wOaCxZurXVk//kAiBaHAqkdAeAXZB+jQ0afLKnP9zIDGTykwXuTU+icCBWwfHrBy9p81XdtcWa2tzLWNUVHXPT/nToFrC3WB0wDm7l9pheHd/TLlX7aY1MHnIe2lcjojZ5EozPIHh8Xoayup8wN/sOeGxSufuDl9SPgr7rY/C1QTse5TsrpTX0gARGyf7+/BiPb5abs2uckYFlGAJqhs3/N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EGxd8xmSYc6jF//r09Q6IUOfVA8T+pgN8dakqARpWv8=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RKO1Sk04tfQnbpp7fV9TYpbVpzJhwfBvK2mFG3lhHTw=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RKO1Sk04tfQnbpp7fV9TYpbVpzJhwfBvK2mFG3lhHTw=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Drh3rMun8lplZ3y4BFjJA5XT6QUSgUHk4FWJ8fTV9lg=</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+f3Xto5JlXh7zTPPq4cY+cKg5H3V59VC3VltxWHyAW4=</DigestValue>
      </Reference>
      <Reference URI="/xl/drawings/vmlDrawing1.vml?ContentType=application/vnd.openxmlformats-officedocument.vmlDrawing">
        <DigestMethod Algorithm="http://www.w3.org/2001/04/xmlenc#sha256"/>
        <DigestValue>bLiarY5TYvhPXVMsHqrhAqKlXANpcihIj1K6l+jGno4=</DigestValue>
      </Reference>
      <Reference URI="/xl/drawings/vmlDrawing2.vml?ContentType=application/vnd.openxmlformats-officedocument.vmlDrawing">
        <DigestMethod Algorithm="http://www.w3.org/2001/04/xmlenc#sha256"/>
        <DigestValue>zRDzdELQSJUdOZBiR8zDumm7Agx+nvDfsIgwuTT9tm4=</DigestValue>
      </Reference>
      <Reference URI="/xl/drawings/vmlDrawing3.vml?ContentType=application/vnd.openxmlformats-officedocument.vmlDrawing">
        <DigestMethod Algorithm="http://www.w3.org/2001/04/xmlenc#sha256"/>
        <DigestValue>TcdDXn1a4lVWI1deKRnuDS5hRK1uu5kHFWwRQpzq3zg=</DigestValue>
      </Reference>
      <Reference URI="/xl/drawings/vmlDrawing4.vml?ContentType=application/vnd.openxmlformats-officedocument.vmlDrawing">
        <DigestMethod Algorithm="http://www.w3.org/2001/04/xmlenc#sha256"/>
        <DigestValue>Vi9CezfLuM8733mHBnbo1c/PCF3pwRegLKwBcpgdk9I=</DigestValue>
      </Reference>
      <Reference URI="/xl/drawings/vmlDrawing5.vml?ContentType=application/vnd.openxmlformats-officedocument.vmlDrawing">
        <DigestMethod Algorithm="http://www.w3.org/2001/04/xmlenc#sha256"/>
        <DigestValue>r6y4QDd63MaiUY1hE/dDtvkNHacqK6Un6vXjo31NXhU=</DigestValue>
      </Reference>
      <Reference URI="/xl/drawings/vmlDrawing6.vml?ContentType=application/vnd.openxmlformats-officedocument.vmlDrawing">
        <DigestMethod Algorithm="http://www.w3.org/2001/04/xmlenc#sha256"/>
        <DigestValue>Z86q1OT0Wewy/m8QQ9uM9tzeBv3UXKqDTEZ/RbOC4Ns=</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8Q3Z0WjB1OTckvssvuCMu889tr3iJXy59P1ToHlR1vE=</DigestValue>
      </Reference>
      <Reference URI="/xl/media/image3.emf?ContentType=image/x-emf">
        <DigestMethod Algorithm="http://www.w3.org/2001/04/xmlenc#sha256"/>
        <DigestValue>3yGBnPYuHzo3AJ2yEJ8QL03ZpV/eWG7/SoVfDTxP1t0=</DigestValue>
      </Reference>
      <Reference URI="/xl/media/image4.emf?ContentType=image/x-emf">
        <DigestMethod Algorithm="http://www.w3.org/2001/04/xmlenc#sha256"/>
        <DigestValue>SGHJORZ2aexBNNDtCbo7Q4mwJVLYBy8Alvtf8AZOuQY=</DigestValue>
      </Reference>
      <Reference URI="/xl/media/image5.emf?ContentType=image/x-emf">
        <DigestMethod Algorithm="http://www.w3.org/2001/04/xmlenc#sha256"/>
        <DigestValue>IeRay/xPAmXwZVJ/1EDcWqnqXydzx8y4X0GewrCfmIc=</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i2jEIZ2oVfV4RRCa64wBYNVtsdfPd0fG5FaDF6VLK34=</DigestValue>
      </Reference>
      <Reference URI="/xl/styles.xml?ContentType=application/vnd.openxmlformats-officedocument.spreadsheetml.styles+xml">
        <DigestMethod Algorithm="http://www.w3.org/2001/04/xmlenc#sha256"/>
        <DigestValue>bqP2rdpjYYUPUpq1fq5xKRrClrBcSnHmOx9HomiC7Kw=</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w/9rRXnNTFzZJmjkgntj/UQWCjR6RTecTE8SvidPILc=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HlDzBkDJfAP9vkztUXM491NWghSsdPS/mzI6E50MHss=</DigestValue>
      </Reference>
      <Reference URI="/xl/worksheets/sheet2.xml?ContentType=application/vnd.openxmlformats-officedocument.spreadsheetml.worksheet+xml">
        <DigestMethod Algorithm="http://www.w3.org/2001/04/xmlenc#sha256"/>
        <DigestValue>UhMifQKm8zB7V/rPMD2dtIYVX+qF5GGahpoV/57aiyA=</DigestValue>
      </Reference>
      <Reference URI="/xl/worksheets/sheet3.xml?ContentType=application/vnd.openxmlformats-officedocument.spreadsheetml.worksheet+xml">
        <DigestMethod Algorithm="http://www.w3.org/2001/04/xmlenc#sha256"/>
        <DigestValue>9y0/BOnziCTrYW0KAmeWwJmnVXw+6h4hJbxWUwbH7yU=</DigestValue>
      </Reference>
      <Reference URI="/xl/worksheets/sheet4.xml?ContentType=application/vnd.openxmlformats-officedocument.spreadsheetml.worksheet+xml">
        <DigestMethod Algorithm="http://www.w3.org/2001/04/xmlenc#sha256"/>
        <DigestValue>zCDde6sdj28t+KvIWK/A9dCdkigBmL45GPrWSHHrW6c=</DigestValue>
      </Reference>
      <Reference URI="/xl/worksheets/sheet5.xml?ContentType=application/vnd.openxmlformats-officedocument.spreadsheetml.worksheet+xml">
        <DigestMethod Algorithm="http://www.w3.org/2001/04/xmlenc#sha256"/>
        <DigestValue>0cCBjTYE5iup8Fs48V/zNDNleEVBKK+21I4sqQ2BGoY=</DigestValue>
      </Reference>
      <Reference URI="/xl/worksheets/sheet6.xml?ContentType=application/vnd.openxmlformats-officedocument.spreadsheetml.worksheet+xml">
        <DigestMethod Algorithm="http://www.w3.org/2001/04/xmlenc#sha256"/>
        <DigestValue>VYqnmCBa/aZcagTaHMwYgML/x4oeoV9DuJ5lo2oj/lg=</DigestValue>
      </Reference>
    </Manifest>
    <SignatureProperties>
      <SignatureProperty Id="idSignatureTime" Target="#idPackageSignature">
        <mdssi:SignatureTime xmlns:mdssi="http://schemas.openxmlformats.org/package/2006/digital-signature">
          <mdssi:Format>YYYY-MM-DDThh:mm:ssTZD</mdssi:Format>
          <mdssi:Value>2025-08-14T20:38:59Z</mdssi:Value>
        </mdssi:SignatureTime>
      </SignatureProperty>
    </SignatureProperties>
  </Object>
  <Object Id="idOfficeObject">
    <SignatureProperties>
      <SignatureProperty Id="idOfficeV1Details" Target="#idPackageSignature">
        <SignatureInfoV1 xmlns="http://schemas.microsoft.com/office/2006/digsig">
          <SetupID>{E870E01F-4AA2-416D-AE11-4CAE46680CDA}</SetupID>
          <SignatureText>Nathalia Ochoa</SignatureText>
          <SignatureImage/>
          <SignatureComments/>
          <WindowsVersion>10.0</WindowsVersion>
          <OfficeVersion>16.0.18827/26</OfficeVersion>
          <ApplicationVersion>16.0.18827</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2025-08-14T20:38:59Z</xd:SigningTime>
          <xd:SigningCertificate>
            <xd:Cert>
              <xd:CertDigest>
                <DigestMethod Algorithm="http://www.w3.org/2001/04/xmlenc#sha256"/>
                <DigestValue>w1xnZ8y06oNSyYik4bhvntJB4lHLfTIPjvLfh1VhfUM=</DigestValue>
              </xd:CertDigest>
              <xd:IssuerSerial>
                <X509IssuerName>C=PY, O=DOCUMENTA S.A., SERIALNUMBER=RUC80050172-1, CN=CA-DOCUMENTA S.A.</X509IssuerName>
                <X509SerialNumber>3284679200206229657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HoBAACfAAAAAAAAAAAAAACbGgAAMwsAACBFTUYAAAEAIBwAAKoAAAAGAAAAAAAAAAAAAAAAAAAAgAcAALAEAABZAQAA1wAAAAAAAAAAAAAAAAAAAKhDBQDYRwMACgAAABAAAAAAAAAAAAAAAEsAAAAQAAAAAAAAAAUAAAAeAAAAGAAAAAAAAAAAAAAAewEAAKAAAAAnAAAAGAAAAAEAAAAAAAAAAAAAAAAAAAAlAAAADAAAAAEAAABMAAAAZAAAAAAAAAAAAAAAegEAAJ8AAAAAAAAAAAAAAHs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8PDwAAAAAAAlAAAADAAAAAEAAABMAAAAZAAAAAAAAAAAAAAAegEAAJ8AAAAAAAAAAAAAAHsBAACgAAAAIQDwAAAAAAAAAAAAAACAPwAAAAAAAAAAAACAPwAAAAAAAAAAAAAAAAAAAAAAAAAAAAAAAAAAAAAAAAAAJQAAAAwAAAAAAACAKAAAAAwAAAABAAAAJwAAABgAAAABAAAAAAAAAPDw8AAAAAAAJQAAAAwAAAABAAAATAAAAGQAAAAAAAAAAAAAAHoBAACfAAAAAAAAAAAAAAB7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AAAAAAAlAAAADAAAAAEAAABMAAAAZAAAAAAAAAAAAAAAegEAAJ8AAAAAAAAAAAAAAHsBAACgAAAAIQDwAAAAAAAAAAAAAACAPwAAAAAAAAAAAACAPwAAAAAAAAAAAAAAAAAAAAAAAAAAAAAAAAAAAAAAAAAAJQAAAAwAAAAAAACAKAAAAAwAAAABAAAAJwAAABgAAAABAAAAAAAAAP///wAAAAAAJQAAAAwAAAABAAAATAAAAGQAAAAAAAAAAAAAAHoBAACfAAAAAAAAAAAAAAB7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AMCPQVVVj0HvAAAABQAAAAoAAABMAAAAAAAAAAAAAAAAAAAA//////////9gAAAAMQA0AC8AMAA4AC8AMgAwADIANQAHAAAABwAAAAUAAAAHAAAABwAAAAUAAAAHAAAABwAAAAcAAAAHAAAASwAAAEAAAAAwAAAABQAAACAAAAABAAAAAQAAABAAAAAAAAAAAAAAAHsBAACgAAAAAAAAAAAAAAB7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AMCPQVVVj0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C4AAAAVgAAADAAAAA7AAAAiQ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C5AAAAVwAAACUAAAAMAAAABAAAAFQAAACgAAAAMQAAADsAAAC3AAAAVgAAAAEAAAAAwI9BVVWPQTEAAAA7AAAADgAAAEwAAAAAAAAAAAAAAAAAAAD//////////2gAAABOAGEAdABoAGEAbABpAGEAIABPAGMAaABvAGEADwAAAAoAAAAHAAAACwAAAAoAAAAFAAAABQAAAAoAAAAFAAAADwAAAAkAAAALAAAADAAAAAoAAABLAAAAQAAAADAAAAAFAAAAIAAAAAEAAAABAAAAEAAAAAAAAAAAAAAAewEAAKAAAAAAAAAAAAAAAHsBAACgAAAAJQAAAAwAAAACAAAAJwAAABgAAAAFAAAAAAAAAP///wAAAAAAJQAAAAwAAAAFAAAATAAAAGQAAAAAAAAAYQAAAHoBAACbAAAAAAAAAGEAAAB7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8AAAAA8AAABhAAAArgAAAHEAAAABAAAAAMCPQVVVj0EPAAAAYQAAABsAAABMAAAAAAAAAAAAAAAAAAAA//////////+EAAAAUwBpAGwAdgBpAGEAIABOAGEAdABoAGEAbABpAGEAIABPAGMAaABvAGEAIABBAHIAYQB5AGEAAAAHAAAAAwAAAAMAAAAGAAAAAwAAAAcAAAAEAAAACgAAAAcAAAAEAAAABwAAAAcAAAADAAAAAwAAAAcAAAAEAAAACgAAAAYAAAAHAAAACAAAAAcAAAAEAAAACAAAAAUAAAAHAAAABgAAAAcAAABLAAAAQAAAADAAAAAFAAAAIAAAAAEAAAABAAAAEAAAAAAAAAAAAAAAewEAAKAAAAAAAAAAAAAAAHs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CEAAAADwAAAHYAAABEAAAAhgAAAAEAAAAAwI9BVVWPQQ8AAAB2AAAACQAAAEwAAAAAAAAAAAAAAAAAAAD//////////2AAAABEAGkAcgBlAGMAdABvAHIAYQAAAAkAAAADAAAABQAAAAcAAAAGAAAABAAAAAgAAAAFAAAABwAAAEsAAABAAAAAMAAAAAUAAAAgAAAAAQAAAAEAAAAQAAAAAAAAAAAAAAB7AQAAoAAAAAAAAAAAAAAAewEAAKAAAAAlAAAADAAAAAIAAAAnAAAAGAAAAAUAAAAAAAAA////AAAAAAAlAAAADAAAAAUAAABMAAAAZAAAAA4AAACLAAAAbAEAAJsAAAAOAAAAiwAAAF8BAAARAAAAIQDwAAAAAAAAAAAAAACAPwAAAAAAAAAAAACAPwAAAAAAAAAAAAAAAAAAAAAAAAAAAAAAAAAAAAAAAAAAJQAAAAwAAAAAAACAKAAAAAwAAAAFAAAAJQAAAAwAAAABAAAAGAAAAAwAAAAAAAAAEgAAAAwAAAABAAAAFgAAAAwAAAAAAAAAVAAAAHgBAAAPAAAAiwAAAGsBAACbAAAAAQAAAADAj0FVVY9BDwAAAIsAAAAyAAAATAAAAAQAAAAOAAAAiwAAAG0BAACcAAAAsAAAAEYAaQByAG0AYQBkAG8AIABwAG8AcgA6ACAAUwBJAEwAVgBJAEEAIABOAEEAVABIAEEATABJAEEAIABEAEUATABDAEEAUgBNAEUATgAgAE8AQwBIAE8AQQAgAEEAUgBBAFkAQQAGAAAAAwAAAAUAAAALAAAABwAAAAgAAAAIAAAABAAAAAgAAAAIAAAABQAAAAMAAAAEAAAABwAAAAMAAAAGAAAACAAAAAMAAAAIAAAABAAAAAoAAAAIAAAABwAAAAkAAAAIAAAABgAAAAMAAAAIAAAABAAAAAkAAAAHAAAABgAAAAgAAAAIAAAACAAAAAwAAAAHAAAACgAAAAQAAAAKAAAACAAAAAkAAAAKAAAACAAAAAQAAAAIAAAACAAAAAgAAAAHAAAACAAAABYAAAAMAAAAAAAAACUAAAAMAAAAAgAAAA4AAAAUAAAAAAAAABAAAAAUAAAA</Object>
  <Object Id="idInvalidSigLnImg">AQAAAGwAAAAAAAAAAAAAAHoBAACfAAAAAAAAAAAAAACbGgAAMwsAACBFTUYAAAEAnCIAALEAAAAGAAAAAAAAAAAAAAAAAAAAgAcAALAEAABZAQAA1wAAAAAAAAAAAAAAAAAAAKhDBQDYRwMACgAAABAAAAAAAAAAAAAAAEsAAAAQAAAAAAAAAAUAAAAeAAAAGAAAAAAAAAAAAAAAewEAAKAAAAAnAAAAGAAAAAEAAAAAAAAAAAAAAAAAAAAlAAAADAAAAAEAAABMAAAAZAAAAAAAAAAAAAAAegEAAJ8AAAAAAAAAAAAAAHs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8PDwAAAAAAAlAAAADAAAAAEAAABMAAAAZAAAAAAAAAAAAAAAegEAAJ8AAAAAAAAAAAAAAHsBAACgAAAAIQDwAAAAAAAAAAAAAACAPwAAAAAAAAAAAACAPwAAAAAAAAAAAAAAAAAAAAAAAAAAAAAAAAAAAAAAAAAAJQAAAAwAAAAAAACAKAAAAAwAAAABAAAAJwAAABgAAAABAAAAAAAAAPDw8AAAAAAAJQAAAAwAAAABAAAATAAAAGQAAAAAAAAAAAAAAHoBAACfAAAAAAAAAAAAAAB7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AAAAAAAlAAAADAAAAAEAAABMAAAAZAAAAAAAAAAAAAAAegEAAJ8AAAAAAAAAAAAAAHsBAACgAAAAIQDwAAAAAAAAAAAAAACAPwAAAAAAAAAAAACAPwAAAAAAAAAAAAAAAAAAAAAAAAAAAAAAAAAAAAAAAAAAJQAAAAwAAAAAAACAKAAAAAwAAAABAAAAJwAAABgAAAABAAAAAAAAAP///wAAAAAAJQAAAAwAAAABAAAATAAAAGQAAAAAAAAAAAAAAHoBAACfAAAAAAAAAAAAAAB7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AAwI9BVVWPQTEAAAAFAAAADwAAAEwAAAAAAAAAAAAAAAAAAAD//////////2wAAABGAGkAcgBtAGEAIABuAG8AIAB2AOEAbABpAGQAYQAAAAYAAAADAAAABQAAAAsAAAAHAAAABAAAAAcAAAAIAAAABAAAAAYAAAAHAAAAAwAAAAMAAAAIAAAABwAAAEsAAABAAAAAMAAAAAUAAAAgAAAAAQAAAAEAAAAQAAAAAAAAAAAAAAB7AQAAoAAAAAAAAAAAAAAAe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ADAj0FVVY9BDAAAAFsAAAABAAAATAAAAAQAAAALAAAANwAAACIAAABbAAAAUAAAAFgAdg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AAAAFYAAAAwAAAAOwAAAIk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QAAAFcAAAAlAAAADAAAAAQAAABUAAAAoAAAADEAAAA7AAAAtwAAAFYAAAABAAAAAMCPQVVVj0ExAAAAOwAAAA4AAABMAAAAAAAAAAAAAAAAAAAA//////////9oAAAATgBhAHQAaABhAGwAaQBhACAATwBjAGgAbwBhAA8AAAAKAAAABwAAAAsAAAAKAAAABQAAAAUAAAAKAAAABQAAAA8AAAAJAAAACwAAAAwAAAAKAAAASwAAAEAAAAAwAAAABQAAACAAAAABAAAAAQAAABAAAAAAAAAAAAAAAHsBAACgAAAAAAAAAAAAAAB7AQAAoAAAACUAAAAMAAAAAgAAACcAAAAYAAAABQAAAAAAAAD///8AAAAAACUAAAAMAAAABQAAAEwAAABkAAAAAAAAAGEAAAB6AQAAmwAAAAAAAABhAAAAe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PAAAAAPAAAAYQAAAK4AAABxAAAAAQAAAADAj0FVVY9BDwAAAGEAAAAbAAAATAAAAAAAAAAAAAAAAAAAAP//////////hAAAAFMAaQBsAHYAaQBhACAATgBhAHQAaABhAGwAaQBhACAATwBjAGgAbwBhACAAQQByAGEAeQBhAAAABwAAAAMAAAADAAAABgAAAAMAAAAHAAAABAAAAAoAAAAHAAAABAAAAAcAAAAHAAAAAwAAAAMAAAAHAAAABAAAAAoAAAAGAAAABwAAAAgAAAAHAAAABAAAAAgAAAAFAAAABwAAAAYAAAAHAAAASwAAAEAAAAAwAAAABQAAACAAAAABAAAAAQAAABAAAAAAAAAAAAAAAHsBAACgAAAAAAAAAAAAAAB7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hAAAAA8AAAB2AAAARAAAAIYAAAABAAAAAMCPQVVVj0EPAAAAdgAAAAkAAABMAAAAAAAAAAAAAAAAAAAA//////////9gAAAARABpAHIAZQBjAHQAbwByAGEAAAAJAAAAAwAAAAUAAAAHAAAABgAAAAQAAAAIAAAABQAAAAcAAABLAAAAQAAAADAAAAAFAAAAIAAAAAEAAAABAAAAEAAAAAAAAAAAAAAAewEAAKAAAAAAAAAAAAAAAHsBAACgAAAAJQAAAAwAAAACAAAAJwAAABgAAAAFAAAAAAAAAP///wAAAAAAJQAAAAwAAAAFAAAATAAAAGQAAAAOAAAAiwAAAGwBAACbAAAADgAAAIsAAABfAQAAEQAAACEA8AAAAAAAAAAAAAAAgD8AAAAAAAAAAAAAgD8AAAAAAAAAAAAAAAAAAAAAAAAAAAAAAAAAAAAAAAAAACUAAAAMAAAAAAAAgCgAAAAMAAAABQAAACUAAAAMAAAAAQAAABgAAAAMAAAAAAAAABIAAAAMAAAAAQAAABYAAAAMAAAAAAAAAFQAAAB4AQAADwAAAIsAAABrAQAAmwAAAAEAAAAAwI9BVVWPQQ8AAACLAAAAMgAAAEwAAAAEAAAADgAAAIsAAABtAQAAnAAAALAAAABGAGkAcgBtAGEAZABvACAAcABvAHIAOgAgAFMASQBMAFYASQBBACAATgBBAFQASABBAEwASQBBACAARABFAEwAQwBBAFIATQBFAE4AIABPAEMASABPAEEAIABBAFIAQQBZAEEABgAAAAMAAAAFAAAACwAAAAcAAAAIAAAACAAAAAQAAAAIAAAACAAAAAUAAAADAAAABAAAAAcAAAADAAAABgAAAAgAAAADAAAACAAAAAQAAAAKAAAACAAAAAcAAAAJAAAACAAAAAYAAAADAAAACAAAAAQAAAAJAAAABwAAAAYAAAAIAAAACAAAAAgAAAAMAAAABwAAAAoAAAAEAAAACgAAAAgAAAAJAAAACgAAAAgAAAAEAAAACAAAAAgAAAAIAAAABwAAAAgAAAAWAAAADAAAAAAAAAAlAAAADAAAAAIAAAAOAAAAFAAAAAAAAAAQAAAAFAAAAA==</Object>
</Signature>
</file>

<file path=_xmlsignatures/sig1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iGLB9cX6WMI5gAUCLOzm3BdprN5mqO4TosFE9RHgIwc=</DigestValue>
    </Reference>
    <Reference Type="http://www.w3.org/2000/09/xmldsig#Object" URI="#idOfficeObject">
      <DigestMethod Algorithm="http://www.w3.org/2001/04/xmlenc#sha256"/>
      <DigestValue>qzYqigwSy73abFKELXG/uPatRFsFdUadqFV1Jlfditw=</DigestValue>
    </Reference>
    <Reference Type="http://uri.etsi.org/01903#SignedProperties" URI="#idSignedProperties">
      <Transforms>
        <Transform Algorithm="http://www.w3.org/TR/2001/REC-xml-c14n-20010315"/>
      </Transforms>
      <DigestMethod Algorithm="http://www.w3.org/2001/04/xmlenc#sha256"/>
      <DigestValue>RCjfGSSbhq0b62G2ls2mutJq/MQ+DbVbhqSHN6l1zMM=</DigestValue>
    </Reference>
    <Reference Type="http://www.w3.org/2000/09/xmldsig#Object" URI="#idValidSigLnImg">
      <DigestMethod Algorithm="http://www.w3.org/2001/04/xmlenc#sha256"/>
      <DigestValue>YdaszkhBC5hgFq7Ul+o8D3c7h4u3znEaf1qExzFvszA=</DigestValue>
    </Reference>
    <Reference Type="http://www.w3.org/2000/09/xmldsig#Object" URI="#idInvalidSigLnImg">
      <DigestMethod Algorithm="http://www.w3.org/2001/04/xmlenc#sha256"/>
      <DigestValue>68lvU5wLWDSmn3yQyWPgG2iquejFWShjcO/L0SVj+uM=</DigestValue>
    </Reference>
  </SignedInfo>
  <SignatureValue>mYk0X4OdO1YrrdoqL0llExxlMx7HYBy5ufNlyC+zuxw2HRXMB6J2zD1zQRadaS720kTFwK4AwyKU
Yc0+WIwe5V56JMAkQs48RQjD1cQ4Bekiz3+jdiB7LrZLiFB+duEkQXPFH/BViuTITojc0eYkrEBi
tr7n29HLdZDXR5Psbwec1fyCXk5050okqLxmTkhpIbYwxbVLlTz1LoJwsh/5vAQcBjisRFczodl1
NjIuDhW4u7RUpwDUN6TLrycWdK75Aof5eV3u1N0iE9dRH5bLPbc7NWNJUF8a8Ghu9ZPodhSSzO6/
zYlo9BgaIvXYYVeTW/+uNQx/IoYSOVEBGliK1w==</SignatureValue>
  <KeyInfo>
    <X509Data>
      <X509Certificate>MIIInjCCBoagAwIBAgIILZWGVGFoEJkwDQYJKoZIhvcNAQELBQAwWjEaMBgGA1UEAwwRQ0EtRE9DVU1FTlRBIFMuQS4xFjAUBgNVBAUTDVJVQzgwMDUwMTcyLTExFzAVBgNVBAoMDkRPQ1VNRU5UQSBTLkEuMQswCQYDVQQGEwJQWTAeFw0yNDA0MTcxNDA4MDBaFw0yNjA0MTcxNDA4MDBaMIHPMS4wLAYDVQQDDCVTSUxWSUEgTkFUSEFMSUEgREVMQ0FSTUVOIE9DSE9BIEFSQVlBMRIwEAYDVQQFEwlDSTM0NTcxMjAxIjAgBgNVBCoMGVNJTFZJQSBOQVRIQUxJQSBERUxDQVJNRU4xFDASBgNVBAQMC09DSE9BIEFSQVlBMQswCQYDVQQLDAJGMjE1MDMGA1UECgwsQ0VSVElGSUNBRE8gQ1VBTElGSUNBRE8gREUgRklSTUEgRUxFQ1RST05JQ0ExCzAJBgNVBAYTAlBZMIIBIjANBgkqhkiG9w0BAQEFAAOCAQ8AMIIBCgKCAQEA2HOiO7ol8KGl+0pUGmNDDWCgdgDkByqNOx06RUcnMvBOZ9NLnKvlykRk9dqWjtFkZlNalkB0+JCYOz4PvW9Z/oUeMUvi2HhLfzlvrMRseJsYX26CBOBNplstN7g2d0ZGDcZa16Fqcbu010Nm3Ag32ig+atwZ9kKH4Qu89CbRNuFgy9t3g7wANrmkyGBRUfGoI9tb+xZzkrcPp83GNWdD+PPi9mQbEMCsAmU002YPL9TwykfXzhafpVnTTRgh9Eygs8zHPa56bDweGBnZyVB7uGUZuKnmhJa5pl4fOKR8j293WMOZs5dLl2dEMW3BSkAvh2Hp2qEit0tdl6HtD/fofwIDAQABo4ID8DCCA+wwDAYDVR0TAQH/BAIwADAfBgNVHSMEGDAWgBShPYUrzdgslh85AgyfUztY2JULezCBlAYIKwYBBQUHAQEEgYcwgYQwVQYIKwYBBQUHMAKGSWh0dHBzOi8vd3d3LmRpZ2l0by5jb20ucHkvdXBsb2Fkcy9jZXJ0aWZpY2Fkby1kb2N1bWVudGEtc2EtMTUzNTExNzc3MS5jcnQwKwYIKwYBBQUHMAGGH2h0dHBzOi8vd3d3LmRpZ2l0by5jb20ucHkvb2NzcC8wUwYDVR0RBEwwSoEcbmF0aGFsaWEub2Nob2FAYXZhbG9u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JuSH7dJrxvNUM0BXANjmZwQ3zFgMA4GA1UdDwEB/wQEAwIF4DANBgkqhkiG9w0BAQsFAAOCAgEAfMBHi4tc0BR9hMtcWM2OaefFDWQcGHxGLfQocqyS2YGGRu5Wj7N2TyTL9oS8YvIIWQtIsHd9povats2DVioOce9aGyW1d5ohgMlaVBFuSpXM+Y31Xip1tx/sJI3rdllB6RnZzGZnezysPgkZXYjBC+OYKmw0FA1+FPwCXbDKAu57OQJp+LuGU5bbwsvaU4AtF89w0k8jxlOShhfkOO/mFT8bk/50U1BG6Tg4BD4XPgkOL3gDwx8y12/oPIuUU976MbKGtLJ+ie6P69SO+xKHK7oDxwkc34kyEDaT+tGB2RyFKV8Htp8ohaQ3FjzBI9FmNhTjLMXioBYi9ZLziyXVT2y/2+5ZoVD95MFdQgoJdQ3UgYVO/I/t1t8ztMt1LqzTOJTx0qi06T/ESzY8XC8d450dd7fpoUOJxBJojU4/t3PzlMBiM6TgSkN0XANuIB+FA6afLOeKmR8NUNh+GW7wOaCxZurXVk//kAiBaHAqkdAeAXZB+jQ0afLKnP9zIDGTykwXuTU+icCBWwfHrBy9p81XdtcWa2tzLWNUVHXPT/nToFrC3WB0wDm7l9pheHd/TLlX7aY1MHnIe2lcjojZ5EozPIHh8Xoayup8wN/sOeGxSufuDl9SPgr7rY/C1QTse5TsrpTX0gARGyf7+/BiPb5abs2uckYFlGAJqhs3/N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EGxd8xmSYc6jF//r09Q6IUOfVA8T+pgN8dakqARpWv8=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RKO1Sk04tfQnbpp7fV9TYpbVpzJhwfBvK2mFG3lhHTw=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RKO1Sk04tfQnbpp7fV9TYpbVpzJhwfBvK2mFG3lhHTw=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Drh3rMun8lplZ3y4BFjJA5XT6QUSgUHk4FWJ8fTV9lg=</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+f3Xto5JlXh7zTPPq4cY+cKg5H3V59VC3VltxWHyAW4=</DigestValue>
      </Reference>
      <Reference URI="/xl/drawings/vmlDrawing1.vml?ContentType=application/vnd.openxmlformats-officedocument.vmlDrawing">
        <DigestMethod Algorithm="http://www.w3.org/2001/04/xmlenc#sha256"/>
        <DigestValue>bLiarY5TYvhPXVMsHqrhAqKlXANpcihIj1K6l+jGno4=</DigestValue>
      </Reference>
      <Reference URI="/xl/drawings/vmlDrawing2.vml?ContentType=application/vnd.openxmlformats-officedocument.vmlDrawing">
        <DigestMethod Algorithm="http://www.w3.org/2001/04/xmlenc#sha256"/>
        <DigestValue>zRDzdELQSJUdOZBiR8zDumm7Agx+nvDfsIgwuTT9tm4=</DigestValue>
      </Reference>
      <Reference URI="/xl/drawings/vmlDrawing3.vml?ContentType=application/vnd.openxmlformats-officedocument.vmlDrawing">
        <DigestMethod Algorithm="http://www.w3.org/2001/04/xmlenc#sha256"/>
        <DigestValue>TcdDXn1a4lVWI1deKRnuDS5hRK1uu5kHFWwRQpzq3zg=</DigestValue>
      </Reference>
      <Reference URI="/xl/drawings/vmlDrawing4.vml?ContentType=application/vnd.openxmlformats-officedocument.vmlDrawing">
        <DigestMethod Algorithm="http://www.w3.org/2001/04/xmlenc#sha256"/>
        <DigestValue>Vi9CezfLuM8733mHBnbo1c/PCF3pwRegLKwBcpgdk9I=</DigestValue>
      </Reference>
      <Reference URI="/xl/drawings/vmlDrawing5.vml?ContentType=application/vnd.openxmlformats-officedocument.vmlDrawing">
        <DigestMethod Algorithm="http://www.w3.org/2001/04/xmlenc#sha256"/>
        <DigestValue>r6y4QDd63MaiUY1hE/dDtvkNHacqK6Un6vXjo31NXhU=</DigestValue>
      </Reference>
      <Reference URI="/xl/drawings/vmlDrawing6.vml?ContentType=application/vnd.openxmlformats-officedocument.vmlDrawing">
        <DigestMethod Algorithm="http://www.w3.org/2001/04/xmlenc#sha256"/>
        <DigestValue>Z86q1OT0Wewy/m8QQ9uM9tzeBv3UXKqDTEZ/RbOC4Ns=</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8Q3Z0WjB1OTckvssvuCMu889tr3iJXy59P1ToHlR1vE=</DigestValue>
      </Reference>
      <Reference URI="/xl/media/image3.emf?ContentType=image/x-emf">
        <DigestMethod Algorithm="http://www.w3.org/2001/04/xmlenc#sha256"/>
        <DigestValue>3yGBnPYuHzo3AJ2yEJ8QL03ZpV/eWG7/SoVfDTxP1t0=</DigestValue>
      </Reference>
      <Reference URI="/xl/media/image4.emf?ContentType=image/x-emf">
        <DigestMethod Algorithm="http://www.w3.org/2001/04/xmlenc#sha256"/>
        <DigestValue>SGHJORZ2aexBNNDtCbo7Q4mwJVLYBy8Alvtf8AZOuQY=</DigestValue>
      </Reference>
      <Reference URI="/xl/media/image5.emf?ContentType=image/x-emf">
        <DigestMethod Algorithm="http://www.w3.org/2001/04/xmlenc#sha256"/>
        <DigestValue>IeRay/xPAmXwZVJ/1EDcWqnqXydzx8y4X0GewrCfmIc=</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i2jEIZ2oVfV4RRCa64wBYNVtsdfPd0fG5FaDF6VLK34=</DigestValue>
      </Reference>
      <Reference URI="/xl/styles.xml?ContentType=application/vnd.openxmlformats-officedocument.spreadsheetml.styles+xml">
        <DigestMethod Algorithm="http://www.w3.org/2001/04/xmlenc#sha256"/>
        <DigestValue>bqP2rdpjYYUPUpq1fq5xKRrClrBcSnHmOx9HomiC7Kw=</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w/9rRXnNTFzZJmjkgntj/UQWCjR6RTecTE8SvidPILc=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HlDzBkDJfAP9vkztUXM491NWghSsdPS/mzI6E50MHss=</DigestValue>
      </Reference>
      <Reference URI="/xl/worksheets/sheet2.xml?ContentType=application/vnd.openxmlformats-officedocument.spreadsheetml.worksheet+xml">
        <DigestMethod Algorithm="http://www.w3.org/2001/04/xmlenc#sha256"/>
        <DigestValue>UhMifQKm8zB7V/rPMD2dtIYVX+qF5GGahpoV/57aiyA=</DigestValue>
      </Reference>
      <Reference URI="/xl/worksheets/sheet3.xml?ContentType=application/vnd.openxmlformats-officedocument.spreadsheetml.worksheet+xml">
        <DigestMethod Algorithm="http://www.w3.org/2001/04/xmlenc#sha256"/>
        <DigestValue>9y0/BOnziCTrYW0KAmeWwJmnVXw+6h4hJbxWUwbH7yU=</DigestValue>
      </Reference>
      <Reference URI="/xl/worksheets/sheet4.xml?ContentType=application/vnd.openxmlformats-officedocument.spreadsheetml.worksheet+xml">
        <DigestMethod Algorithm="http://www.w3.org/2001/04/xmlenc#sha256"/>
        <DigestValue>zCDde6sdj28t+KvIWK/A9dCdkigBmL45GPrWSHHrW6c=</DigestValue>
      </Reference>
      <Reference URI="/xl/worksheets/sheet5.xml?ContentType=application/vnd.openxmlformats-officedocument.spreadsheetml.worksheet+xml">
        <DigestMethod Algorithm="http://www.w3.org/2001/04/xmlenc#sha256"/>
        <DigestValue>0cCBjTYE5iup8Fs48V/zNDNleEVBKK+21I4sqQ2BGoY=</DigestValue>
      </Reference>
      <Reference URI="/xl/worksheets/sheet6.xml?ContentType=application/vnd.openxmlformats-officedocument.spreadsheetml.worksheet+xml">
        <DigestMethod Algorithm="http://www.w3.org/2001/04/xmlenc#sha256"/>
        <DigestValue>VYqnmCBa/aZcagTaHMwYgML/x4oeoV9DuJ5lo2oj/lg=</DigestValue>
      </Reference>
    </Manifest>
    <SignatureProperties>
      <SignatureProperty Id="idSignatureTime" Target="#idPackageSignature">
        <mdssi:SignatureTime xmlns:mdssi="http://schemas.openxmlformats.org/package/2006/digital-signature">
          <mdssi:Format>YYYY-MM-DDThh:mm:ssTZD</mdssi:Format>
          <mdssi:Value>2025-08-14T20:39:10Z</mdssi:Value>
        </mdssi:SignatureTime>
      </SignatureProperty>
    </SignatureProperties>
  </Object>
  <Object Id="idOfficeObject">
    <SignatureProperties>
      <SignatureProperty Id="idOfficeV1Details" Target="#idPackageSignature">
        <SignatureInfoV1 xmlns="http://schemas.microsoft.com/office/2006/digsig">
          <SetupID>{12B5F917-2787-47FA-BA41-FDF484086DD7}</SetupID>
          <SignatureText>Nathalia Ochoa</SignatureText>
          <SignatureImage/>
          <SignatureComments/>
          <WindowsVersion>10.0</WindowsVersion>
          <OfficeVersion>16.0.18827/26</OfficeVersion>
          <ApplicationVersion>16.0.18827</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2025-08-14T20:39:10Z</xd:SigningTime>
          <xd:SigningCertificate>
            <xd:Cert>
              <xd:CertDigest>
                <DigestMethod Algorithm="http://www.w3.org/2001/04/xmlenc#sha256"/>
                <DigestValue>w1xnZ8y06oNSyYik4bhvntJB4lHLfTIPjvLfh1VhfUM=</DigestValue>
              </xd:CertDigest>
              <xd:IssuerSerial>
                <X509IssuerName>C=PY, O=DOCUMENTA S.A., SERIALNUMBER=RUC80050172-1, CN=CA-DOCUMENTA S.A.</X509IssuerName>
                <X509SerialNumber>3284679200206229657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HoBAACfAAAAAAAAAAAAAACbGgAAMwsAACBFTUYAAAEAIBwAAKoAAAAGAAAAAAAAAAAAAAAAAAAAgAcAALAEAABZAQAA1wAAAAAAAAAAAAAAAAAAAKhDBQDYRwMACgAAABAAAAAAAAAAAAAAAEsAAAAQAAAAAAAAAAUAAAAeAAAAGAAAAAAAAAAAAAAAewEAAKAAAAAnAAAAGAAAAAEAAAAAAAAAAAAAAAAAAAAlAAAADAAAAAEAAABMAAAAZAAAAAAAAAAAAAAAegEAAJ8AAAAAAAAAAAAAAHs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8PDwAAAAAAAlAAAADAAAAAEAAABMAAAAZAAAAAAAAAAAAAAAegEAAJ8AAAAAAAAAAAAAAHsBAACgAAAAIQDwAAAAAAAAAAAAAACAPwAAAAAAAAAAAACAPwAAAAAAAAAAAAAAAAAAAAAAAAAAAAAAAAAAAAAAAAAAJQAAAAwAAAAAAACAKAAAAAwAAAABAAAAJwAAABgAAAABAAAAAAAAAPDw8AAAAAAAJQAAAAwAAAABAAAATAAAAGQAAAAAAAAAAAAAAHoBAACfAAAAAAAAAAAAAAB7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AAAAAAAlAAAADAAAAAEAAABMAAAAZAAAAAAAAAAAAAAAegEAAJ8AAAAAAAAAAAAAAHsBAACgAAAAIQDwAAAAAAAAAAAAAACAPwAAAAAAAAAAAACAPwAAAAAAAAAAAAAAAAAAAAAAAAAAAAAAAAAAAAAAAAAAJQAAAAwAAAAAAACAKAAAAAwAAAABAAAAJwAAABgAAAABAAAAAAAAAP///wAAAAAAJQAAAAwAAAABAAAATAAAAGQAAAAAAAAAAAAAAHoBAACfAAAAAAAAAAAAAAB7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AMCPQVVVj0HvAAAABQAAAAoAAABMAAAAAAAAAAAAAAAAAAAA//////////9gAAAAMQA0AC8AMAA4AC8AMgAwADIANQAHAAAABwAAAAUAAAAHAAAABwAAAAUAAAAHAAAABwAAAAcAAAAHAAAASwAAAEAAAAAwAAAABQAAACAAAAABAAAAAQAAABAAAAAAAAAAAAAAAHsBAACgAAAAAAAAAAAAAAB7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AMCPQVVVj0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C4AAAAVgAAADAAAAA7AAAAiQ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C5AAAAVwAAACUAAAAMAAAABAAAAFQAAACgAAAAMQAAADsAAAC3AAAAVgAAAAEAAAAAwI9BVVWPQTEAAAA7AAAADgAAAEwAAAAAAAAAAAAAAAAAAAD//////////2gAAABOAGEAdABoAGEAbABpAGEAIABPAGMAaABvAGEADwAAAAoAAAAHAAAACwAAAAoAAAAFAAAABQAAAAoAAAAFAAAADwAAAAkAAAALAAAADAAAAAoAAABLAAAAQAAAADAAAAAFAAAAIAAAAAEAAAABAAAAEAAAAAAAAAAAAAAAewEAAKAAAAAAAAAAAAAAAHsBAACgAAAAJQAAAAwAAAACAAAAJwAAABgAAAAFAAAAAAAAAP///wAAAAAAJQAAAAwAAAAFAAAATAAAAGQAAAAAAAAAYQAAAHoBAACbAAAAAAAAAGEAAAB7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8AAAAA8AAABhAAAArgAAAHEAAAABAAAAAMCPQVVVj0EPAAAAYQAAABsAAABMAAAAAAAAAAAAAAAAAAAA//////////+EAAAAUwBpAGwAdgBpAGEAIABOAGEAdABoAGEAbABpAGEAIABPAGMAaABvAGEAIABBAHIAYQB5AGEAAAAHAAAAAwAAAAMAAAAGAAAAAwAAAAcAAAAEAAAACgAAAAcAAAAEAAAABwAAAAcAAAADAAAAAwAAAAcAAAAEAAAACgAAAAYAAAAHAAAACAAAAAcAAAAEAAAACAAAAAUAAAAHAAAABgAAAAcAAABLAAAAQAAAADAAAAAFAAAAIAAAAAEAAAABAAAAEAAAAAAAAAAAAAAAewEAAKAAAAAAAAAAAAAAAHs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CEAAAADwAAAHYAAABEAAAAhgAAAAEAAAAAwI9BVVWPQQ8AAAB2AAAACQAAAEwAAAAAAAAAAAAAAAAAAAD//////////2AAAABEAGkAcgBlAGMAdABvAHIAYQAAAAkAAAADAAAABQAAAAcAAAAGAAAABAAAAAgAAAAFAAAABwAAAEsAAABAAAAAMAAAAAUAAAAgAAAAAQAAAAEAAAAQAAAAAAAAAAAAAAB7AQAAoAAAAAAAAAAAAAAAewEAAKAAAAAlAAAADAAAAAIAAAAnAAAAGAAAAAUAAAAAAAAA////AAAAAAAlAAAADAAAAAUAAABMAAAAZAAAAA4AAACLAAAAbAEAAJsAAAAOAAAAiwAAAF8BAAARAAAAIQDwAAAAAAAAAAAAAACAPwAAAAAAAAAAAACAPwAAAAAAAAAAAAAAAAAAAAAAAAAAAAAAAAAAAAAAAAAAJQAAAAwAAAAAAACAKAAAAAwAAAAFAAAAJQAAAAwAAAABAAAAGAAAAAwAAAAAAAAAEgAAAAwAAAABAAAAFgAAAAwAAAAAAAAAVAAAAHgBAAAPAAAAiwAAAGsBAACbAAAAAQAAAADAj0FVVY9BDwAAAIsAAAAyAAAATAAAAAQAAAAOAAAAiwAAAG0BAACcAAAAsAAAAEYAaQByAG0AYQBkAG8AIABwAG8AcgA6ACAAUwBJAEwAVgBJAEEAIABOAEEAVABIAEEATABJAEEAIABEAEUATABDAEEAUgBNAEUATgAgAE8AQwBIAE8AQQAgAEEAUgBBAFkAQQAGAAAAAwAAAAUAAAALAAAABwAAAAgAAAAIAAAABAAAAAgAAAAIAAAABQAAAAMAAAAEAAAABwAAAAMAAAAGAAAACAAAAAMAAAAIAAAABAAAAAoAAAAIAAAABwAAAAkAAAAIAAAABgAAAAMAAAAIAAAABAAAAAkAAAAHAAAABgAAAAgAAAAIAAAACAAAAAwAAAAHAAAACgAAAAQAAAAKAAAACAAAAAkAAAAKAAAACAAAAAQAAAAIAAAACAAAAAgAAAAHAAAACAAAABYAAAAMAAAAAAAAACUAAAAMAAAAAgAAAA4AAAAUAAAAAAAAABAAAAAUAAAA</Object>
  <Object Id="idInvalidSigLnImg">AQAAAGwAAAAAAAAAAAAAAHoBAACfAAAAAAAAAAAAAACbGgAAMwsAACBFTUYAAAEAnCIAALEAAAAGAAAAAAAAAAAAAAAAAAAAgAcAALAEAABZAQAA1wAAAAAAAAAAAAAAAAAAAKhDBQDYRwMACgAAABAAAAAAAAAAAAAAAEsAAAAQAAAAAAAAAAUAAAAeAAAAGAAAAAAAAAAAAAAAewEAAKAAAAAnAAAAGAAAAAEAAAAAAAAAAAAAAAAAAAAlAAAADAAAAAEAAABMAAAAZAAAAAAAAAAAAAAAegEAAJ8AAAAAAAAAAAAAAHs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8PDwAAAAAAAlAAAADAAAAAEAAABMAAAAZAAAAAAAAAAAAAAAegEAAJ8AAAAAAAAAAAAAAHsBAACgAAAAIQDwAAAAAAAAAAAAAACAPwAAAAAAAAAAAACAPwAAAAAAAAAAAAAAAAAAAAAAAAAAAAAAAAAAAAAAAAAAJQAAAAwAAAAAAACAKAAAAAwAAAABAAAAJwAAABgAAAABAAAAAAAAAPDw8AAAAAAAJQAAAAwAAAABAAAATAAAAGQAAAAAAAAAAAAAAHoBAACfAAAAAAAAAAAAAAB7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AAAAAAAlAAAADAAAAAEAAABMAAAAZAAAAAAAAAAAAAAAegEAAJ8AAAAAAAAAAAAAAHsBAACgAAAAIQDwAAAAAAAAAAAAAACAPwAAAAAAAAAAAACAPwAAAAAAAAAAAAAAAAAAAAAAAAAAAAAAAAAAAAAAAAAAJQAAAAwAAAAAAACAKAAAAAwAAAABAAAAJwAAABgAAAABAAAAAAAAAP///wAAAAAAJQAAAAwAAAABAAAATAAAAGQAAAAAAAAAAAAAAHoBAACfAAAAAAAAAAAAAAB7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AAwI9BVVWPQTEAAAAFAAAADwAAAEwAAAAAAAAAAAAAAAAAAAD//////////2wAAABGAGkAcgBtAGEAIABuAG8AIAB2AOEAbABpAGQAYQAAAAYAAAADAAAABQAAAAsAAAAHAAAABAAAAAcAAAAIAAAABAAAAAYAAAAHAAAAAwAAAAMAAAAIAAAABwAAAEsAAABAAAAAMAAAAAUAAAAgAAAAAQAAAAEAAAAQAAAAAAAAAAAAAAB7AQAAoAAAAAAAAAAAAAAAe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ADAj0FVVY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AAAAFYAAAAwAAAAOwAAAIk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QAAAFcAAAAlAAAADAAAAAQAAABUAAAAoAAAADEAAAA7AAAAtwAAAFYAAAABAAAAAMCPQVVVj0ExAAAAOwAAAA4AAABMAAAAAAAAAAAAAAAAAAAA//////////9oAAAATgBhAHQAaABhAGwAaQBhACAATwBjAGgAbwBhAA8AAAAKAAAABwAAAAsAAAAKAAAABQAAAAUAAAAKAAAABQAAAA8AAAAJAAAACwAAAAwAAAAKAAAASwAAAEAAAAAwAAAABQAAACAAAAABAAAAAQAAABAAAAAAAAAAAAAAAHsBAACgAAAAAAAAAAAAAAB7AQAAoAAAACUAAAAMAAAAAgAAACcAAAAYAAAABQAAAAAAAAD///8AAAAAACUAAAAMAAAABQAAAEwAAABkAAAAAAAAAGEAAAB6AQAAmwAAAAAAAABhAAAAe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PAAAAAPAAAAYQAAAK4AAABxAAAAAQAAAADAj0FVVY9BDwAAAGEAAAAbAAAATAAAAAAAAAAAAAAAAAAAAP//////////hAAAAFMAaQBsAHYAaQBhACAATgBhAHQAaABhAGwAaQBhACAATwBjAGgAbwBhACAAQQByAGEAeQBhAAAABwAAAAMAAAADAAAABgAAAAMAAAAHAAAABAAAAAoAAAAHAAAABAAAAAcAAAAHAAAAAwAAAAMAAAAHAAAABAAAAAoAAAAGAAAABwAAAAgAAAAHAAAABAAAAAgAAAAFAAAABwAAAAYAAAAHAAAASwAAAEAAAAAwAAAABQAAACAAAAABAAAAAQAAABAAAAAAAAAAAAAAAHsBAACgAAAAAAAAAAAAAAB7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hAAAAA8AAAB2AAAARAAAAIYAAAABAAAAAMCPQVVVj0EPAAAAdgAAAAkAAABMAAAAAAAAAAAAAAAAAAAA//////////9gAAAARABpAHIAZQBjAHQAbwByAGEAAAAJAAAAAwAAAAUAAAAHAAAABgAAAAQAAAAIAAAABQAAAAcAAABLAAAAQAAAADAAAAAFAAAAIAAAAAEAAAABAAAAEAAAAAAAAAAAAAAAewEAAKAAAAAAAAAAAAAAAHsBAACgAAAAJQAAAAwAAAACAAAAJwAAABgAAAAFAAAAAAAAAP///wAAAAAAJQAAAAwAAAAFAAAATAAAAGQAAAAOAAAAiwAAAGwBAACbAAAADgAAAIsAAABfAQAAEQAAACEA8AAAAAAAAAAAAAAAgD8AAAAAAAAAAAAAgD8AAAAAAAAAAAAAAAAAAAAAAAAAAAAAAAAAAAAAAAAAACUAAAAMAAAAAAAAgCgAAAAMAAAABQAAACUAAAAMAAAAAQAAABgAAAAMAAAAAAAAABIAAAAMAAAAAQAAABYAAAAMAAAAAAAAAFQAAAB4AQAADwAAAIsAAABrAQAAmwAAAAEAAAAAwI9BVVWPQQ8AAACLAAAAMgAAAEwAAAAEAAAADgAAAIsAAABtAQAAnAAAALAAAABGAGkAcgBtAGEAZABvACAAcABvAHIAOgAgAFMASQBMAFYASQBBACAATgBBAFQASABBAEwASQBBACAARABFAEwAQwBBAFIATQBFAE4AIABPAEMASABPAEEAIABBAFIAQQBZAEEABgAAAAMAAAAFAAAACwAAAAcAAAAIAAAACAAAAAQAAAAIAAAACAAAAAUAAAADAAAABAAAAAcAAAADAAAABgAAAAgAAAADAAAACAAAAAQAAAAKAAAACAAAAAcAAAAJAAAACAAAAAYAAAADAAAACAAAAAQAAAAJAAAABwAAAAYAAAAIAAAACAAAAAgAAAAMAAAABwAAAAoAAAAEAAAACgAAAAgAAAAJAAAACgAAAAgAAAAEAAAACAAAAAgAAAAIAAAABwAAAAgAAAAWAAAADAAAAAAAAAAlAAAADAAAAAIAAAAOAAAAFAAAAAAAAAAQAAAAFAAAAA==</Object>
</Signature>
</file>

<file path=_xmlsignatures/sig1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z2TEcE0bqEtjU7pPRIN/RLVxwpspCo229U6xQAJgX8I=</DigestValue>
    </Reference>
    <Reference Type="http://www.w3.org/2000/09/xmldsig#Object" URI="#idOfficeObject">
      <DigestMethod Algorithm="http://www.w3.org/2001/04/xmlenc#sha256"/>
      <DigestValue>z6DQ/aNF9IkJonR/M8fFtmaxQ7HeJ9FAUBtuesr8nu8=</DigestValue>
    </Reference>
    <Reference Type="http://uri.etsi.org/01903#SignedProperties" URI="#idSignedProperties">
      <Transforms>
        <Transform Algorithm="http://www.w3.org/TR/2001/REC-xml-c14n-20010315"/>
      </Transforms>
      <DigestMethod Algorithm="http://www.w3.org/2001/04/xmlenc#sha256"/>
      <DigestValue>fyL0C2Mvvqt06/1CtlqEQ2yw6aLjVW/pSUcXfQCFlJQ=</DigestValue>
    </Reference>
    <Reference Type="http://www.w3.org/2000/09/xmldsig#Object" URI="#idValidSigLnImg">
      <DigestMethod Algorithm="http://www.w3.org/2001/04/xmlenc#sha256"/>
      <DigestValue>YdaszkhBC5hgFq7Ul+o8D3c7h4u3znEaf1qExzFvszA=</DigestValue>
    </Reference>
    <Reference Type="http://www.w3.org/2000/09/xmldsig#Object" URI="#idInvalidSigLnImg">
      <DigestMethod Algorithm="http://www.w3.org/2001/04/xmlenc#sha256"/>
      <DigestValue>N9DOSSU9c8pBJbuxOzlQoF5SsQ90dNc/Zkt/Z56cNAw=</DigestValue>
    </Reference>
  </SignedInfo>
  <SignatureValue>Qh0a7gb7OjRmyCfogLjsh9QslglgOUpZMxbsIqIKkHIwvTuCxGRv1qHqaw4S3aJF1q9MvglVPAL+
nOhECAxvLYYu3vmAfXAPxB+1DKgaOJXYeO/7YV1BP4Ha0r6nHrqCnWCNMH0vbotjeAqu5HsY0PBm
aGdOqTnc7/taPJ9rOjOl6YEOsXVTpeQls5/Z57kc3GLlcVCL/Ijq7mpIjgNXij8m+a8ZDByP2lPq
NuY8sJ/Wq5rJhtTbr8sAfDv144cHP5hThZW8xD8DqaJj7w7FrkqTd6INWHBOq1+hxmit/5D5mX4O
gTx+NaFhbRVVZHHVhkubX5WMFDTTNqqw4nuIqw==</SignatureValue>
  <KeyInfo>
    <X509Data>
      <X509Certificate>MIIInjCCBoagAwIBAgIILZWGVGFoEJkwDQYJKoZIhvcNAQELBQAwWjEaMBgGA1UEAwwRQ0EtRE9DVU1FTlRBIFMuQS4xFjAUBgNVBAUTDVJVQzgwMDUwMTcyLTExFzAVBgNVBAoMDkRPQ1VNRU5UQSBTLkEuMQswCQYDVQQGEwJQWTAeFw0yNDA0MTcxNDA4MDBaFw0yNjA0MTcxNDA4MDBaMIHPMS4wLAYDVQQDDCVTSUxWSUEgTkFUSEFMSUEgREVMQ0FSTUVOIE9DSE9BIEFSQVlBMRIwEAYDVQQFEwlDSTM0NTcxMjAxIjAgBgNVBCoMGVNJTFZJQSBOQVRIQUxJQSBERUxDQVJNRU4xFDASBgNVBAQMC09DSE9BIEFSQVlBMQswCQYDVQQLDAJGMjE1MDMGA1UECgwsQ0VSVElGSUNBRE8gQ1VBTElGSUNBRE8gREUgRklSTUEgRUxFQ1RST05JQ0ExCzAJBgNVBAYTAlBZMIIBIjANBgkqhkiG9w0BAQEFAAOCAQ8AMIIBCgKCAQEA2HOiO7ol8KGl+0pUGmNDDWCgdgDkByqNOx06RUcnMvBOZ9NLnKvlykRk9dqWjtFkZlNalkB0+JCYOz4PvW9Z/oUeMUvi2HhLfzlvrMRseJsYX26CBOBNplstN7g2d0ZGDcZa16Fqcbu010Nm3Ag32ig+atwZ9kKH4Qu89CbRNuFgy9t3g7wANrmkyGBRUfGoI9tb+xZzkrcPp83GNWdD+PPi9mQbEMCsAmU002YPL9TwykfXzhafpVnTTRgh9Eygs8zHPa56bDweGBnZyVB7uGUZuKnmhJa5pl4fOKR8j293WMOZs5dLl2dEMW3BSkAvh2Hp2qEit0tdl6HtD/fofwIDAQABo4ID8DCCA+wwDAYDVR0TAQH/BAIwADAfBgNVHSMEGDAWgBShPYUrzdgslh85AgyfUztY2JULezCBlAYIKwYBBQUHAQEEgYcwgYQwVQYIKwYBBQUHMAKGSWh0dHBzOi8vd3d3LmRpZ2l0by5jb20ucHkvdXBsb2Fkcy9jZXJ0aWZpY2Fkby1kb2N1bWVudGEtc2EtMTUzNTExNzc3MS5jcnQwKwYIKwYBBQUHMAGGH2h0dHBzOi8vd3d3LmRpZ2l0by5jb20ucHkvb2NzcC8wUwYDVR0RBEwwSoEcbmF0aGFsaWEub2Nob2FAYXZhbG9u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JuSH7dJrxvNUM0BXANjmZwQ3zFgMA4GA1UdDwEB/wQEAwIF4DANBgkqhkiG9w0BAQsFAAOCAgEAfMBHi4tc0BR9hMtcWM2OaefFDWQcGHxGLfQocqyS2YGGRu5Wj7N2TyTL9oS8YvIIWQtIsHd9povats2DVioOce9aGyW1d5ohgMlaVBFuSpXM+Y31Xip1tx/sJI3rdllB6RnZzGZnezysPgkZXYjBC+OYKmw0FA1+FPwCXbDKAu57OQJp+LuGU5bbwsvaU4AtF89w0k8jxlOShhfkOO/mFT8bk/50U1BG6Tg4BD4XPgkOL3gDwx8y12/oPIuUU976MbKGtLJ+ie6P69SO+xKHK7oDxwkc34kyEDaT+tGB2RyFKV8Htp8ohaQ3FjzBI9FmNhTjLMXioBYi9ZLziyXVT2y/2+5ZoVD95MFdQgoJdQ3UgYVO/I/t1t8ztMt1LqzTOJTx0qi06T/ESzY8XC8d450dd7fpoUOJxBJojU4/t3PzlMBiM6TgSkN0XANuIB+FA6afLOeKmR8NUNh+GW7wOaCxZurXVk//kAiBaHAqkdAeAXZB+jQ0afLKnP9zIDGTykwXuTU+icCBWwfHrBy9p81XdtcWa2tzLWNUVHXPT/nToFrC3WB0wDm7l9pheHd/TLlX7aY1MHnIe2lcjojZ5EozPIHh8Xoayup8wN/sOeGxSufuDl9SPgr7rY/C1QTse5TsrpTX0gARGyf7+/BiPb5abs2uckYFlGAJqhs3/N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EGxd8xmSYc6jF//r09Q6IUOfVA8T+pgN8dakqARpWv8=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RKO1Sk04tfQnbpp7fV9TYpbVpzJhwfBvK2mFG3lhHTw=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RKO1Sk04tfQnbpp7fV9TYpbVpzJhwfBvK2mFG3lhHTw=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Drh3rMun8lplZ3y4BFjJA5XT6QUSgUHk4FWJ8fTV9lg=</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+f3Xto5JlXh7zTPPq4cY+cKg5H3V59VC3VltxWHyAW4=</DigestValue>
      </Reference>
      <Reference URI="/xl/drawings/vmlDrawing1.vml?ContentType=application/vnd.openxmlformats-officedocument.vmlDrawing">
        <DigestMethod Algorithm="http://www.w3.org/2001/04/xmlenc#sha256"/>
        <DigestValue>bLiarY5TYvhPXVMsHqrhAqKlXANpcihIj1K6l+jGno4=</DigestValue>
      </Reference>
      <Reference URI="/xl/drawings/vmlDrawing2.vml?ContentType=application/vnd.openxmlformats-officedocument.vmlDrawing">
        <DigestMethod Algorithm="http://www.w3.org/2001/04/xmlenc#sha256"/>
        <DigestValue>zRDzdELQSJUdOZBiR8zDumm7Agx+nvDfsIgwuTT9tm4=</DigestValue>
      </Reference>
      <Reference URI="/xl/drawings/vmlDrawing3.vml?ContentType=application/vnd.openxmlformats-officedocument.vmlDrawing">
        <DigestMethod Algorithm="http://www.w3.org/2001/04/xmlenc#sha256"/>
        <DigestValue>TcdDXn1a4lVWI1deKRnuDS5hRK1uu5kHFWwRQpzq3zg=</DigestValue>
      </Reference>
      <Reference URI="/xl/drawings/vmlDrawing4.vml?ContentType=application/vnd.openxmlformats-officedocument.vmlDrawing">
        <DigestMethod Algorithm="http://www.w3.org/2001/04/xmlenc#sha256"/>
        <DigestValue>Vi9CezfLuM8733mHBnbo1c/PCF3pwRegLKwBcpgdk9I=</DigestValue>
      </Reference>
      <Reference URI="/xl/drawings/vmlDrawing5.vml?ContentType=application/vnd.openxmlformats-officedocument.vmlDrawing">
        <DigestMethod Algorithm="http://www.w3.org/2001/04/xmlenc#sha256"/>
        <DigestValue>r6y4QDd63MaiUY1hE/dDtvkNHacqK6Un6vXjo31NXhU=</DigestValue>
      </Reference>
      <Reference URI="/xl/drawings/vmlDrawing6.vml?ContentType=application/vnd.openxmlformats-officedocument.vmlDrawing">
        <DigestMethod Algorithm="http://www.w3.org/2001/04/xmlenc#sha256"/>
        <DigestValue>Z86q1OT0Wewy/m8QQ9uM9tzeBv3UXKqDTEZ/RbOC4Ns=</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8Q3Z0WjB1OTckvssvuCMu889tr3iJXy59P1ToHlR1vE=</DigestValue>
      </Reference>
      <Reference URI="/xl/media/image3.emf?ContentType=image/x-emf">
        <DigestMethod Algorithm="http://www.w3.org/2001/04/xmlenc#sha256"/>
        <DigestValue>3yGBnPYuHzo3AJ2yEJ8QL03ZpV/eWG7/SoVfDTxP1t0=</DigestValue>
      </Reference>
      <Reference URI="/xl/media/image4.emf?ContentType=image/x-emf">
        <DigestMethod Algorithm="http://www.w3.org/2001/04/xmlenc#sha256"/>
        <DigestValue>SGHJORZ2aexBNNDtCbo7Q4mwJVLYBy8Alvtf8AZOuQY=</DigestValue>
      </Reference>
      <Reference URI="/xl/media/image5.emf?ContentType=image/x-emf">
        <DigestMethod Algorithm="http://www.w3.org/2001/04/xmlenc#sha256"/>
        <DigestValue>IeRay/xPAmXwZVJ/1EDcWqnqXydzx8y4X0GewrCfmIc=</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i2jEIZ2oVfV4RRCa64wBYNVtsdfPd0fG5FaDF6VLK34=</DigestValue>
      </Reference>
      <Reference URI="/xl/styles.xml?ContentType=application/vnd.openxmlformats-officedocument.spreadsheetml.styles+xml">
        <DigestMethod Algorithm="http://www.w3.org/2001/04/xmlenc#sha256"/>
        <DigestValue>bqP2rdpjYYUPUpq1fq5xKRrClrBcSnHmOx9HomiC7Kw=</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w/9rRXnNTFzZJmjkgntj/UQWCjR6RTecTE8SvidPILc=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HlDzBkDJfAP9vkztUXM491NWghSsdPS/mzI6E50MHss=</DigestValue>
      </Reference>
      <Reference URI="/xl/worksheets/sheet2.xml?ContentType=application/vnd.openxmlformats-officedocument.spreadsheetml.worksheet+xml">
        <DigestMethod Algorithm="http://www.w3.org/2001/04/xmlenc#sha256"/>
        <DigestValue>UhMifQKm8zB7V/rPMD2dtIYVX+qF5GGahpoV/57aiyA=</DigestValue>
      </Reference>
      <Reference URI="/xl/worksheets/sheet3.xml?ContentType=application/vnd.openxmlformats-officedocument.spreadsheetml.worksheet+xml">
        <DigestMethod Algorithm="http://www.w3.org/2001/04/xmlenc#sha256"/>
        <DigestValue>9y0/BOnziCTrYW0KAmeWwJmnVXw+6h4hJbxWUwbH7yU=</DigestValue>
      </Reference>
      <Reference URI="/xl/worksheets/sheet4.xml?ContentType=application/vnd.openxmlformats-officedocument.spreadsheetml.worksheet+xml">
        <DigestMethod Algorithm="http://www.w3.org/2001/04/xmlenc#sha256"/>
        <DigestValue>zCDde6sdj28t+KvIWK/A9dCdkigBmL45GPrWSHHrW6c=</DigestValue>
      </Reference>
      <Reference URI="/xl/worksheets/sheet5.xml?ContentType=application/vnd.openxmlformats-officedocument.spreadsheetml.worksheet+xml">
        <DigestMethod Algorithm="http://www.w3.org/2001/04/xmlenc#sha256"/>
        <DigestValue>0cCBjTYE5iup8Fs48V/zNDNleEVBKK+21I4sqQ2BGoY=</DigestValue>
      </Reference>
      <Reference URI="/xl/worksheets/sheet6.xml?ContentType=application/vnd.openxmlformats-officedocument.spreadsheetml.worksheet+xml">
        <DigestMethod Algorithm="http://www.w3.org/2001/04/xmlenc#sha256"/>
        <DigestValue>VYqnmCBa/aZcagTaHMwYgML/x4oeoV9DuJ5lo2oj/lg=</DigestValue>
      </Reference>
    </Manifest>
    <SignatureProperties>
      <SignatureProperty Id="idSignatureTime" Target="#idPackageSignature">
        <mdssi:SignatureTime xmlns:mdssi="http://schemas.openxmlformats.org/package/2006/digital-signature">
          <mdssi:Format>YYYY-MM-DDThh:mm:ssTZD</mdssi:Format>
          <mdssi:Value>2025-08-14T20:39:24Z</mdssi:Value>
        </mdssi:SignatureTime>
      </SignatureProperty>
    </SignatureProperties>
  </Object>
  <Object Id="idOfficeObject">
    <SignatureProperties>
      <SignatureProperty Id="idOfficeV1Details" Target="#idPackageSignature">
        <SignatureInfoV1 xmlns="http://schemas.microsoft.com/office/2006/digsig">
          <SetupID>{B11E4204-B5F8-4FC5-9EF4-45AF7B2D329B}</SetupID>
          <SignatureText>Nathalia Ochoa</SignatureText>
          <SignatureImage/>
          <SignatureComments/>
          <WindowsVersion>10.0</WindowsVersion>
          <OfficeVersion>16.0.18827/26</OfficeVersion>
          <ApplicationVersion>16.0.18827</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2025-08-14T20:39:24Z</xd:SigningTime>
          <xd:SigningCertificate>
            <xd:Cert>
              <xd:CertDigest>
                <DigestMethod Algorithm="http://www.w3.org/2001/04/xmlenc#sha256"/>
                <DigestValue>w1xnZ8y06oNSyYik4bhvntJB4lHLfTIPjvLfh1VhfUM=</DigestValue>
              </xd:CertDigest>
              <xd:IssuerSerial>
                <X509IssuerName>C=PY, O=DOCUMENTA S.A., SERIALNUMBER=RUC80050172-1, CN=CA-DOCUMENTA S.A.</X509IssuerName>
                <X509SerialNumber>3284679200206229657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HoBAACfAAAAAAAAAAAAAACbGgAAMwsAACBFTUYAAAEAIBwAAKoAAAAGAAAAAAAAAAAAAAAAAAAAgAcAALAEAABZAQAA1wAAAAAAAAAAAAAAAAAAAKhDBQDYRwMACgAAABAAAAAAAAAAAAAAAEsAAAAQAAAAAAAAAAUAAAAeAAAAGAAAAAAAAAAAAAAAewEAAKAAAAAnAAAAGAAAAAEAAAAAAAAAAAAAAAAAAAAlAAAADAAAAAEAAABMAAAAZAAAAAAAAAAAAAAAegEAAJ8AAAAAAAAAAAAAAHs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8PDwAAAAAAAlAAAADAAAAAEAAABMAAAAZAAAAAAAAAAAAAAAegEAAJ8AAAAAAAAAAAAAAHsBAACgAAAAIQDwAAAAAAAAAAAAAACAPwAAAAAAAAAAAACAPwAAAAAAAAAAAAAAAAAAAAAAAAAAAAAAAAAAAAAAAAAAJQAAAAwAAAAAAACAKAAAAAwAAAABAAAAJwAAABgAAAABAAAAAAAAAPDw8AAAAAAAJQAAAAwAAAABAAAATAAAAGQAAAAAAAAAAAAAAHoBAACfAAAAAAAAAAAAAAB7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AAAAAAAlAAAADAAAAAEAAABMAAAAZAAAAAAAAAAAAAAAegEAAJ8AAAAAAAAAAAAAAHsBAACgAAAAIQDwAAAAAAAAAAAAAACAPwAAAAAAAAAAAACAPwAAAAAAAAAAAAAAAAAAAAAAAAAAAAAAAAAAAAAAAAAAJQAAAAwAAAAAAACAKAAAAAwAAAABAAAAJwAAABgAAAABAAAAAAAAAP///wAAAAAAJQAAAAwAAAABAAAATAAAAGQAAAAAAAAAAAAAAHoBAACfAAAAAAAAAAAAAAB7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AMCPQVVVj0HvAAAABQAAAAoAAABMAAAAAAAAAAAAAAAAAAAA//////////9gAAAAMQA0AC8AMAA4AC8AMgAwADIANQAHAAAABwAAAAUAAAAHAAAABwAAAAUAAAAHAAAABwAAAAcAAAAHAAAASwAAAEAAAAAwAAAABQAAACAAAAABAAAAAQAAABAAAAAAAAAAAAAAAHsBAACgAAAAAAAAAAAAAAB7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AMCPQVVVj0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C4AAAAVgAAADAAAAA7AAAAiQ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C5AAAAVwAAACUAAAAMAAAABAAAAFQAAACgAAAAMQAAADsAAAC3AAAAVgAAAAEAAAAAwI9BVVWPQTEAAAA7AAAADgAAAEwAAAAAAAAAAAAAAAAAAAD//////////2gAAABOAGEAdABoAGEAbABpAGEAIABPAGMAaABvAGEADwAAAAoAAAAHAAAACwAAAAoAAAAFAAAABQAAAAoAAAAFAAAADwAAAAkAAAALAAAADAAAAAoAAABLAAAAQAAAADAAAAAFAAAAIAAAAAEAAAABAAAAEAAAAAAAAAAAAAAAewEAAKAAAAAAAAAAAAAAAHsBAACgAAAAJQAAAAwAAAACAAAAJwAAABgAAAAFAAAAAAAAAP///wAAAAAAJQAAAAwAAAAFAAAATAAAAGQAAAAAAAAAYQAAAHoBAACbAAAAAAAAAGEAAAB7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8AAAAA8AAABhAAAArgAAAHEAAAABAAAAAMCPQVVVj0EPAAAAYQAAABsAAABMAAAAAAAAAAAAAAAAAAAA//////////+EAAAAUwBpAGwAdgBpAGEAIABOAGEAdABoAGEAbABpAGEAIABPAGMAaABvAGEAIABBAHIAYQB5AGEAAAAHAAAAAwAAAAMAAAAGAAAAAwAAAAcAAAAEAAAACgAAAAcAAAAEAAAABwAAAAcAAAADAAAAAwAAAAcAAAAEAAAACgAAAAYAAAAHAAAACAAAAAcAAAAEAAAACAAAAAUAAAAHAAAABgAAAAcAAABLAAAAQAAAADAAAAAFAAAAIAAAAAEAAAABAAAAEAAAAAAAAAAAAAAAewEAAKAAAAAAAAAAAAAAAHs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CEAAAADwAAAHYAAABEAAAAhgAAAAEAAAAAwI9BVVWPQQ8AAAB2AAAACQAAAEwAAAAAAAAAAAAAAAAAAAD//////////2AAAABEAGkAcgBlAGMAdABvAHIAYQAAAAkAAAADAAAABQAAAAcAAAAGAAAABAAAAAgAAAAFAAAABwAAAEsAAABAAAAAMAAAAAUAAAAgAAAAAQAAAAEAAAAQAAAAAAAAAAAAAAB7AQAAoAAAAAAAAAAAAAAAewEAAKAAAAAlAAAADAAAAAIAAAAnAAAAGAAAAAUAAAAAAAAA////AAAAAAAlAAAADAAAAAUAAABMAAAAZAAAAA4AAACLAAAAbAEAAJsAAAAOAAAAiwAAAF8BAAARAAAAIQDwAAAAAAAAAAAAAACAPwAAAAAAAAAAAACAPwAAAAAAAAAAAAAAAAAAAAAAAAAAAAAAAAAAAAAAAAAAJQAAAAwAAAAAAACAKAAAAAwAAAAFAAAAJQAAAAwAAAABAAAAGAAAAAwAAAAAAAAAEgAAAAwAAAABAAAAFgAAAAwAAAAAAAAAVAAAAHgBAAAPAAAAiwAAAGsBAACbAAAAAQAAAADAj0FVVY9BDwAAAIsAAAAyAAAATAAAAAQAAAAOAAAAiwAAAG0BAACcAAAAsAAAAEYAaQByAG0AYQBkAG8AIABwAG8AcgA6ACAAUwBJAEwAVgBJAEEAIABOAEEAVABIAEEATABJAEEAIABEAEUATABDAEEAUgBNAEUATgAgAE8AQwBIAE8AQQAgAEEAUgBBAFkAQQAGAAAAAwAAAAUAAAALAAAABwAAAAgAAAAIAAAABAAAAAgAAAAIAAAABQAAAAMAAAAEAAAABwAAAAMAAAAGAAAACAAAAAMAAAAIAAAABAAAAAoAAAAIAAAABwAAAAkAAAAIAAAABgAAAAMAAAAIAAAABAAAAAkAAAAHAAAABgAAAAgAAAAIAAAACAAAAAwAAAAHAAAACgAAAAQAAAAKAAAACAAAAAkAAAAKAAAACAAAAAQAAAAIAAAACAAAAAgAAAAHAAAACAAAABYAAAAMAAAAAAAAACUAAAAMAAAAAgAAAA4AAAAUAAAAAAAAABAAAAAUAAAA</Object>
  <Object Id="idInvalidSigLnImg">AQAAAGwAAAAAAAAAAAAAAHoBAACfAAAAAAAAAAAAAACbGgAAMwsAACBFTUYAAAEAnCIAALEAAAAGAAAAAAAAAAAAAAAAAAAAgAcAALAEAABZAQAA1wAAAAAAAAAAAAAAAAAAAKhDBQDYRwMACgAAABAAAAAAAAAAAAAAAEsAAAAQAAAAAAAAAAUAAAAeAAAAGAAAAAAAAAAAAAAAewEAAKAAAAAnAAAAGAAAAAEAAAAAAAAAAAAAAAAAAAAlAAAADAAAAAEAAABMAAAAZAAAAAAAAAAAAAAAegEAAJ8AAAAAAAAAAAAAAHs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8PDwAAAAAAAlAAAADAAAAAEAAABMAAAAZAAAAAAAAAAAAAAAegEAAJ8AAAAAAAAAAAAAAHsBAACgAAAAIQDwAAAAAAAAAAAAAACAPwAAAAAAAAAAAACAPwAAAAAAAAAAAAAAAAAAAAAAAAAAAAAAAAAAAAAAAAAAJQAAAAwAAAAAAACAKAAAAAwAAAABAAAAJwAAABgAAAABAAAAAAAAAPDw8AAAAAAAJQAAAAwAAAABAAAATAAAAGQAAAAAAAAAAAAAAHoBAACfAAAAAAAAAAAAAAB7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AAAAAAAlAAAADAAAAAEAAABMAAAAZAAAAAAAAAAAAAAAegEAAJ8AAAAAAAAAAAAAAHsBAACgAAAAIQDwAAAAAAAAAAAAAACAPwAAAAAAAAAAAACAPwAAAAAAAAAAAAAAAAAAAAAAAAAAAAAAAAAAAAAAAAAAJQAAAAwAAAAAAACAKAAAAAwAAAABAAAAJwAAABgAAAABAAAAAAAAAP///wAAAAAAJQAAAAwAAAABAAAATAAAAGQAAAAAAAAAAAAAAHoBAACfAAAAAAAAAAAAAAB7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AAwI9BVVWPQTEAAAAFAAAADwAAAEwAAAAAAAAAAAAAAAAAAAD//////////2wAAABGAGkAcgBtAGEAIABuAG8AIAB2AOEAbABpAGQAYQAAAAYAAAADAAAABQAAAAsAAAAHAAAABAAAAAcAAAAIAAAABAAAAAYAAAAHAAAAAwAAAAMAAAAIAAAABwAAAEsAAABAAAAAMAAAAAUAAAAgAAAAAQAAAAEAAAAQAAAAAAAAAAAAAAB7AQAAoAAAAAAAAAAAAAAAe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ADAj0FVVY9BDAAAAFsAAAABAAAATAAAAAQAAAALAAAANwAAACIAAABbAAAAUAAAAFgAZnQ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AAAAFYAAAAwAAAAOwAAAIk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QAAAFcAAAAlAAAADAAAAAQAAABUAAAAoAAAADEAAAA7AAAAtwAAAFYAAAABAAAAAMCPQVVVj0ExAAAAOwAAAA4AAABMAAAAAAAAAAAAAAAAAAAA//////////9oAAAATgBhAHQAaABhAGwAaQBhACAATwBjAGgAbwBhAA8AAAAKAAAABwAAAAsAAAAKAAAABQAAAAUAAAAKAAAABQAAAA8AAAAJAAAACwAAAAwAAAAKAAAASwAAAEAAAAAwAAAABQAAACAAAAABAAAAAQAAABAAAAAAAAAAAAAAAHsBAACgAAAAAAAAAAAAAAB7AQAAoAAAACUAAAAMAAAAAgAAACcAAAAYAAAABQAAAAAAAAD///8AAAAAACUAAAAMAAAABQAAAEwAAABkAAAAAAAAAGEAAAB6AQAAmwAAAAAAAABhAAAAe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PAAAAAPAAAAYQAAAK4AAABxAAAAAQAAAADAj0FVVY9BDwAAAGEAAAAbAAAATAAAAAAAAAAAAAAAAAAAAP//////////hAAAAFMAaQBsAHYAaQBhACAATgBhAHQAaABhAGwAaQBhACAATwBjAGgAbwBhACAAQQByAGEAeQBhACIxBwAAAAMAAAADAAAABgAAAAMAAAAHAAAABAAAAAoAAAAHAAAABAAAAAcAAAAHAAAAAwAAAAMAAAAHAAAABAAAAAoAAAAGAAAABwAAAAgAAAAHAAAABAAAAAgAAAAFAAAABwAAAAYAAAAHAAAASwAAAEAAAAAwAAAABQAAACAAAAABAAAAAQAAABAAAAAAAAAAAAAAAHsBAACgAAAAAAAAAAAAAAB7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hAAAAA8AAAB2AAAARAAAAIYAAAABAAAAAMCPQVVVj0EPAAAAdgAAAAkAAABMAAAAAAAAAAAAAAAAAAAA//////////9gAAAARABpAHIAZQBjAHQAbwByAGEAbGwJAAAAAwAAAAUAAAAHAAAABgAAAAQAAAAIAAAABQAAAAcAAABLAAAAQAAAADAAAAAFAAAAIAAAAAEAAAABAAAAEAAAAAAAAAAAAAAAewEAAKAAAAAAAAAAAAAAAHsBAACgAAAAJQAAAAwAAAACAAAAJwAAABgAAAAFAAAAAAAAAP///wAAAAAAJQAAAAwAAAAFAAAATAAAAGQAAAAOAAAAiwAAAGwBAACbAAAADgAAAIsAAABfAQAAEQAAACEA8AAAAAAAAAAAAAAAgD8AAAAAAAAAAAAAgD8AAAAAAAAAAAAAAAAAAAAAAAAAAAAAAAAAAAAAAAAAACUAAAAMAAAAAAAAgCgAAAAMAAAABQAAACUAAAAMAAAAAQAAABgAAAAMAAAAAAAAABIAAAAMAAAAAQAAABYAAAAMAAAAAAAAAFQAAAB4AQAADwAAAIsAAABrAQAAmwAAAAEAAAAAwI9BVVWPQQ8AAACLAAAAMgAAAEwAAAAEAAAADgAAAIsAAABtAQAAnAAAALAAAABGAGkAcgBtAGEAZABvACAAcABvAHIAOgAgAFMASQBMAFYASQBBACAATgBBAFQASABBAEwASQBBACAARABFAEwAQwBBAFIATQBFAE4AIABPAEMASABPAEEAIABBAFIAQQBZAEEABgAAAAMAAAAFAAAACwAAAAcAAAAIAAAACAAAAAQAAAAIAAAACAAAAAUAAAADAAAABAAAAAcAAAADAAAABgAAAAgAAAADAAAACAAAAAQAAAAKAAAACAAAAAcAAAAJAAAACAAAAAYAAAADAAAACAAAAAQAAAAJAAAABwAAAAYAAAAIAAAACAAAAAgAAAAMAAAABwAAAAoAAAAEAAAACgAAAAgAAAAJAAAACgAAAAgAAAAEAAAACAAAAAgAAAAIAAAABwAAAAgAAAAWAAAADAAAAAAAAAAlAAAADAAAAAIAAAAOAAAAFAAAAAAAAAAQAAAAFAAAAA==</Object>
</Signature>
</file>

<file path=_xmlsignatures/sig1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Aeqg2HRZaS8RTENYUHVJUxFHSMY1lp9lccVVxzZm8+o=</DigestValue>
    </Reference>
    <Reference Type="http://www.w3.org/2000/09/xmldsig#Object" URI="#idOfficeObject">
      <DigestMethod Algorithm="http://www.w3.org/2001/04/xmlenc#sha256"/>
      <DigestValue>89iLHnRT13sAgy3FTua69nMC0TmYaRayeZXNaDYzdHw=</DigestValue>
    </Reference>
    <Reference Type="http://uri.etsi.org/01903#SignedProperties" URI="#idSignedProperties">
      <Transforms>
        <Transform Algorithm="http://www.w3.org/TR/2001/REC-xml-c14n-20010315"/>
      </Transforms>
      <DigestMethod Algorithm="http://www.w3.org/2001/04/xmlenc#sha256"/>
      <DigestValue>CWaQvrzPl6Svg9/URte6D6KTOJwtg6orYgvftTmgw90=</DigestValue>
    </Reference>
    <Reference Type="http://www.w3.org/2000/09/xmldsig#Object" URI="#idValidSigLnImg">
      <DigestMethod Algorithm="http://www.w3.org/2001/04/xmlenc#sha256"/>
      <DigestValue>L3+Bkdo8amH6Fw2mS1FY2Ns+OFyNobwCHzZJcTWq3Kk=</DigestValue>
    </Reference>
    <Reference Type="http://www.w3.org/2000/09/xmldsig#Object" URI="#idInvalidSigLnImg">
      <DigestMethod Algorithm="http://www.w3.org/2001/04/xmlenc#sha256"/>
      <DigestValue>jkuJqiKoMLWWMCXNiS2oDyxYFdTFI7CRfFDoFwxEnOE=</DigestValue>
    </Reference>
  </SignedInfo>
  <SignatureValue>soC1zZjMrFR5DekldKYTZmm1Cp13gKhjkW8Aii1JKqERx9mPFeosCc/eiDt5bNUI4/J7o5L4kh1p
uPD9GjSZVs2JVU1KfFz0jTgC8x7ZIho1MwOhXjIIkSkB43OR6X43kZ746VbBb7Zh+77Tgc7Zr+/C
9nwljt30SA2nB6Dq+02yS948RQpbuj1pr5LVxFqz/GgxD4CNKjaa09g7Q//i6BF9HTMPz8Z/5GTx
DbNiPp2bFhPZ1fCo6OqqQH2yiZNJOIMSCif21OiZnh+YgPas18mc1dXjtLeP5Z4KlkaXJIOqKNLb
tqWG6v1JZnwy0yXeRF+WqDUM9HLL6bHt9z3aYg==</SignatureValue>
  <KeyInfo>
    <X509Data>
      <X509Certificate>MIID8jCCAtqgAwIBAgIQzkxAXrMNfK1H/dg9NIpU1jANBgkqhkiG9w0BAQsFADB4MXYwEQYKCZImiZPyLGQBGRYDbmV0MBUGCgmSJomT8ixkARkWB3dpbmRvd3MwHQYDVQQDExZNUy1Pcmdhbml6YXRpb24tQWNjZXNzMCsGA1UECxMkODJkYmFjYTQtM2U4MS00NmNhLTljNzMtMDk1MGMxZWFjYTk3MB4XDTI0MDYyMTE3MzIzNloXDTM0MDYyMTE4MDIzNlowLzEtMCsGA1UEAxMkNDZhZmI5NzctMTY4OC00NGFkLWE3ZTQtZDI3MDI5OTY4NjFmMIIBIjANBgkqhkiG9w0BAQEFAAOCAQ8AMIIBCgKCAQEA1Oe3tQsIJd6+NikzxSlcEJPVml0OVZzY9vnrVkp18iTHgk87nmhfJva8R1IiUQcbyvuvNBTT0RUHpjPUcLSTbvWXTJX5esVFNKCImcf8leyv6PsRd7MHPKgiSbHpN4w/9pxEJ4qcy7bKGrYz0SAlqrwiGI/Ftd5rhIRbvdl++M3cmWvhxQ8PRykp0TahsAGq9j+zapd/gWceYr11kzXR2f3MgEui8UfM1YoVDNmbV37sKUKBjOl9upJbF/mOQ4njvrUGRyj1BGm1jHywlRGxd/BbVAh+kGao7SCQm8Kvkt9DvCj1avLKW9TAIxcwMY/Ho2CfuXabbdeFzxHo2zeN+QIDAQABo4HAMIG9MAwGA1UdEwEB/wQCMAAwFgYDVR0lAQH/BAwwCgYIKwYBBQUHAwIwIgYLKoZIhvcUAQWCHAIEEwSBEHe5r0aIFq1Ep+TScCmWhh8wIgYLKoZIhvcUAQWCHAMEEwSBEG14BqLx9+xCup08qmbEwx0wIgYLKoZIhvcUAQWCHAUEEwSBEASIu8MHOeNPn67mrJgDckowFAYLKoZIhvcUAQWCHAgEBQSBAlNBMBMGCyqGSIb3FAEFghwHBAQEgQEwMA0GCSqGSIb3DQEBCwUAA4IBAQBOQsmiXin5/2rCW898qjvbnwdSyCsAdPf4aG2+KMFSYqcphyqG08XgMywQ2aLoW/fGMzJbpJakUENg4inojgtCYSyqIxCi1EEhJ02DKv3GLV45q1lX6vQT4Xt1aCr6YxmkkWWp/u0lK45WUOkX8kbpigbMGWHT6ieDbsMjE1pj8gyDoeZjvqVT0xTx9GV3YnJlsfMX3W0Shv5CkUjLMsT2ybSBrlp+21Loz57tQ9M2raIBJba9FT5293uVufiMafs5cQBVIv13fPrgylhutzU2gzOlZFc9y/lC07x6AbpO9boUTzGYn5rslAQaYGD1y3+GSbr/toWBTG+l1Aj6DAxb</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EGxd8xmSYc6jF//r09Q6IUOfVA8T+pgN8dakqARpWv8=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RKO1Sk04tfQnbpp7fV9TYpbVpzJhwfBvK2mFG3lhHTw=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RKO1Sk04tfQnbpp7fV9TYpbVpzJhwfBvK2mFG3lhHTw=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Drh3rMun8lplZ3y4BFjJA5XT6QUSgUHk4FWJ8fTV9lg=</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+f3Xto5JlXh7zTPPq4cY+cKg5H3V59VC3VltxWHyAW4=</DigestValue>
      </Reference>
      <Reference URI="/xl/drawings/vmlDrawing1.vml?ContentType=application/vnd.openxmlformats-officedocument.vmlDrawing">
        <DigestMethod Algorithm="http://www.w3.org/2001/04/xmlenc#sha256"/>
        <DigestValue>bLiarY5TYvhPXVMsHqrhAqKlXANpcihIj1K6l+jGno4=</DigestValue>
      </Reference>
      <Reference URI="/xl/drawings/vmlDrawing2.vml?ContentType=application/vnd.openxmlformats-officedocument.vmlDrawing">
        <DigestMethod Algorithm="http://www.w3.org/2001/04/xmlenc#sha256"/>
        <DigestValue>zRDzdELQSJUdOZBiR8zDumm7Agx+nvDfsIgwuTT9tm4=</DigestValue>
      </Reference>
      <Reference URI="/xl/drawings/vmlDrawing3.vml?ContentType=application/vnd.openxmlformats-officedocument.vmlDrawing">
        <DigestMethod Algorithm="http://www.w3.org/2001/04/xmlenc#sha256"/>
        <DigestValue>TcdDXn1a4lVWI1deKRnuDS5hRK1uu5kHFWwRQpzq3zg=</DigestValue>
      </Reference>
      <Reference URI="/xl/drawings/vmlDrawing4.vml?ContentType=application/vnd.openxmlformats-officedocument.vmlDrawing">
        <DigestMethod Algorithm="http://www.w3.org/2001/04/xmlenc#sha256"/>
        <DigestValue>Vi9CezfLuM8733mHBnbo1c/PCF3pwRegLKwBcpgdk9I=</DigestValue>
      </Reference>
      <Reference URI="/xl/drawings/vmlDrawing5.vml?ContentType=application/vnd.openxmlformats-officedocument.vmlDrawing">
        <DigestMethod Algorithm="http://www.w3.org/2001/04/xmlenc#sha256"/>
        <DigestValue>r6y4QDd63MaiUY1hE/dDtvkNHacqK6Un6vXjo31NXhU=</DigestValue>
      </Reference>
      <Reference URI="/xl/drawings/vmlDrawing6.vml?ContentType=application/vnd.openxmlformats-officedocument.vmlDrawing">
        <DigestMethod Algorithm="http://www.w3.org/2001/04/xmlenc#sha256"/>
        <DigestValue>Z86q1OT0Wewy/m8QQ9uM9tzeBv3UXKqDTEZ/RbOC4Ns=</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8Q3Z0WjB1OTckvssvuCMu889tr3iJXy59P1ToHlR1vE=</DigestValue>
      </Reference>
      <Reference URI="/xl/media/image3.emf?ContentType=image/x-emf">
        <DigestMethod Algorithm="http://www.w3.org/2001/04/xmlenc#sha256"/>
        <DigestValue>3yGBnPYuHzo3AJ2yEJ8QL03ZpV/eWG7/SoVfDTxP1t0=</DigestValue>
      </Reference>
      <Reference URI="/xl/media/image4.emf?ContentType=image/x-emf">
        <DigestMethod Algorithm="http://www.w3.org/2001/04/xmlenc#sha256"/>
        <DigestValue>SGHJORZ2aexBNNDtCbo7Q4mwJVLYBy8Alvtf8AZOuQY=</DigestValue>
      </Reference>
      <Reference URI="/xl/media/image5.emf?ContentType=image/x-emf">
        <DigestMethod Algorithm="http://www.w3.org/2001/04/xmlenc#sha256"/>
        <DigestValue>IeRay/xPAmXwZVJ/1EDcWqnqXydzx8y4X0GewrCfmIc=</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i2jEIZ2oVfV4RRCa64wBYNVtsdfPd0fG5FaDF6VLK34=</DigestValue>
      </Reference>
      <Reference URI="/xl/styles.xml?ContentType=application/vnd.openxmlformats-officedocument.spreadsheetml.styles+xml">
        <DigestMethod Algorithm="http://www.w3.org/2001/04/xmlenc#sha256"/>
        <DigestValue>bqP2rdpjYYUPUpq1fq5xKRrClrBcSnHmOx9HomiC7Kw=</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w/9rRXnNTFzZJmjkgntj/UQWCjR6RTecTE8SvidPILc=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HlDzBkDJfAP9vkztUXM491NWghSsdPS/mzI6E50MHss=</DigestValue>
      </Reference>
      <Reference URI="/xl/worksheets/sheet2.xml?ContentType=application/vnd.openxmlformats-officedocument.spreadsheetml.worksheet+xml">
        <DigestMethod Algorithm="http://www.w3.org/2001/04/xmlenc#sha256"/>
        <DigestValue>UhMifQKm8zB7V/rPMD2dtIYVX+qF5GGahpoV/57aiyA=</DigestValue>
      </Reference>
      <Reference URI="/xl/worksheets/sheet3.xml?ContentType=application/vnd.openxmlformats-officedocument.spreadsheetml.worksheet+xml">
        <DigestMethod Algorithm="http://www.w3.org/2001/04/xmlenc#sha256"/>
        <DigestValue>9y0/BOnziCTrYW0KAmeWwJmnVXw+6h4hJbxWUwbH7yU=</DigestValue>
      </Reference>
      <Reference URI="/xl/worksheets/sheet4.xml?ContentType=application/vnd.openxmlformats-officedocument.spreadsheetml.worksheet+xml">
        <DigestMethod Algorithm="http://www.w3.org/2001/04/xmlenc#sha256"/>
        <DigestValue>zCDde6sdj28t+KvIWK/A9dCdkigBmL45GPrWSHHrW6c=</DigestValue>
      </Reference>
      <Reference URI="/xl/worksheets/sheet5.xml?ContentType=application/vnd.openxmlformats-officedocument.spreadsheetml.worksheet+xml">
        <DigestMethod Algorithm="http://www.w3.org/2001/04/xmlenc#sha256"/>
        <DigestValue>0cCBjTYE5iup8Fs48V/zNDNleEVBKK+21I4sqQ2BGoY=</DigestValue>
      </Reference>
      <Reference URI="/xl/worksheets/sheet6.xml?ContentType=application/vnd.openxmlformats-officedocument.spreadsheetml.worksheet+xml">
        <DigestMethod Algorithm="http://www.w3.org/2001/04/xmlenc#sha256"/>
        <DigestValue>VYqnmCBa/aZcagTaHMwYgML/x4oeoV9DuJ5lo2oj/lg=</DigestValue>
      </Reference>
    </Manifest>
    <SignatureProperties>
      <SignatureProperty Id="idSignatureTime" Target="#idPackageSignature">
        <mdssi:SignatureTime xmlns:mdssi="http://schemas.openxmlformats.org/package/2006/digital-signature">
          <mdssi:Format>YYYY-MM-DDThh:mm:ssTZD</mdssi:Format>
          <mdssi:Value>2025-08-14T22:45:03Z</mdssi:Value>
        </mdssi:SignatureTime>
      </SignatureProperty>
    </SignatureProperties>
  </Object>
  <Object Id="idOfficeObject">
    <SignatureProperties>
      <SignatureProperty Id="idOfficeV1Details" Target="#idPackageSignature">
        <SignatureInfoV1 xmlns="http://schemas.microsoft.com/office/2006/digsig">
          <SetupID>{8AE9BD8A-BEB9-477B-90EE-1CB651DE3155}</SetupID>
          <SignatureText>Gustavo Segovia</SignatureText>
          <SignatureImage/>
          <SignatureComments/>
          <WindowsVersion>10.0</WindowsVersion>
          <OfficeVersion>16.0.18925/26</OfficeVersion>
          <ApplicationVersion>16.0.18925</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2025-08-14T22:45:03Z</xd:SigningTime>
          <xd:SigningCertificate>
            <xd:Cert>
              <xd:CertDigest>
                <DigestMethod Algorithm="http://www.w3.org/2001/04/xmlenc#sha256"/>
                <DigestValue>t/gs2+VWVHPoBknSh1ciZw5N79Z03qRRA42gGy8WQd8=</DigestValue>
              </xd:CertDigest>
              <xd:IssuerSerial>
                <X509IssuerName>DC=net + DC=windows + CN=MS-Organization-Access + OU=82dbaca4-3e81-46ca-9c73-0950c1eaca97</X509IssuerName>
                <X509SerialNumber>274216887270017348329301336727938028758</X509SerialNumber>
              </xd:IssuerSerial>
            </xd:Cert>
          </xd:SigningCertificate>
          <xd:SignaturePolicyIdentifier>
            <xd:SignaturePolicyImplied/>
          </xd:SignaturePolicyIdentifier>
        </xd:SignedSignatureProperties>
      </xd:SignedProperties>
    </xd:QualifyingProperties>
  </Object>
  <Object Id="idValidSigLnImg">AQAAAGwAAAAAAAAAAAAAAF4BAACfAAAAAAAAAAAAAACRGAAAMwsAACBFTUYAAAEAQBwAAKoAAAAGAAAAAAAAAAAAAAAAAAAAgAcAALAEAABYAQAA1wAAAAAAAAAAAAAAAAAAAMA/BQDYRwM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QA0AC8AOAAvADIAMAAyADUAAAAHAAAABwAAAAUAAAAHAAAABQAAAAcAAAAHAAAABw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MQAAABWAAAAMAAAADsAAACV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UAAABXAAAAJQAAAAwAAAAEAAAAVAAAAKgAAAAxAAAAOwAAAMMAAABWAAAAAQAAAFVVj0FVVY9BMQAAADsAAAAPAAAATAAAAAAAAAAAAAAAAAAAAP//////////bAAAAEcAdQBzAHQAYQB2AG8AIABTAGUAZwBvAHYAaQBhAAAADgAAAAsAAAAIAAAABwAAAAoAAAAKAAAADAAAAAUAAAALAAAACgAAAAwAAAAMAAAACgAAAAUAAAAK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PQAAAAPAAAAYQAAAMEAAABxAAAAAQAAAFVVj0FVVY9BDwAAAGEAAAAcAAAATAAAAAAAAAAAAAAAAAAAAP//////////hAAAAEcAdQBzAHQAYQB2AG8AIABMAG8AcgBlAG4AegBvACAAUwBlAGcAbwB2AGkAYQAgAFYAZQByAGEACQAAAAcAAAAGAAAABAAAAAcAAAAGAAAACAAAAAQAAAAGAAAACAAAAAUAAAAHAAAABwAAAAYAAAAIAAAABAAAAAcAAAAHAAAACAAAAAgAAAAGAAAAAwAAAAcAAAAEAAAACAAAAAcAAAAFAAAABwAAAEsAAABAAAAAMAAAAAUAAAAgAAAAAQAAAAEAAAAQAAAAAAAAAAAAAABfAQAAoAAAAAAAAAAAAAAAXwEAAKAAAAAlAAAADAAAAAI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KAAAAAPAAAAdgAAAGQAAACGAAAAAQAAAFVVj0FVVY9BDwAAAHYAAAAOAAAATAAAAAAAAAAAAAAAAAAAAP//////////aAAAAFYAaQBjAGUAcAByAGUAcwBpAGQAZQBuAHQAZQAIAAAAAwAAAAYAAAAHAAAACAAAAAUAAAAHAAAABgAAAAMAAAAIAAAABwAAAAcAAAAEAAAABwAAAEsAAABAAAAAMAAAAAUAAAAgAAAAAQAAAAEAAAAQAAAAAAAAAAAAAABfAQAAoAAAAAAAAAAAAAAAXwEAAKAAAAAlAAAADAAAAAIAAAAnAAAAGAAAAAUAAAAAAAAA////AAAAAAAlAAAADAAAAAUAAABMAAAAZAAAAA4AAACLAAAAUAEAAJsAAAAOAAAAiwAAAEMBAAARAAAAIQDwAAAAAAAAAAAAAACAPwAAAAAAAAAAAACAPwAAAAAAAAAAAAAAAAAAAAAAAAAAAAAAAAAAAAAAAAAAJQAAAAwAAAAAAACAKAAAAAwAAAAFAAAAJQAAAAwAAAABAAAAGAAAAAwAAAAAAAAAEgAAAAwAAAABAAAAFgAAAAwAAAAAAAAAVAAAAHQBAAAPAAAAiwAAAE8BAACbAAAAAQAAAFVVj0FVVY9BDwAAAIsAAAAxAAAATAAAAAQAAAAOAAAAiwAAAFEBAACcAAAAsAAAAEYAaQByAG0AYQBkAG8AIABwAG8AcgA6ACAANAA2AGEAZgBiADkANwA3AC0AMQA2ADgAOAAtADQANABhAGQALQBhADcAZQA0AC0AZAAyADcAMAAyADkAOQA2ADgANgAxAGYAAAAGAAAAAwAAAAUAAAALAAAABwAAAAgAAAAIAAAABAAAAAgAAAAIAAAABQAAAAMAAAAEAAAABwAAAAcAAAAHAAAABAAAAAgAAAAHAAAABwAAAAcAAAAFAAAABwAAAAcAAAAHAAAABwAAAAUAAAAHAAAABwAAAAcAAAAIAAAABQAAAAcAAAAHAAAABwAAAAcAAAAFAAAACAAAAAcAAAAHAAAABwAAAAcAAAAHAAAABwAAAAcAAAAHAAAABwAAAAcAAAAEAAAAFgAAAAwAAAAAAAAAJQAAAAwAAAACAAAADgAAABQAAAAAAAAAEAAAABQAAAA=</Object>
  <Object Id="idInvalidSigLnImg">AQAAAGwAAAAAAAAAAAAAAF4BAACfAAAAAAAAAAAAAACRGAAAMwsAACBFTUYAAAEAwCIAALEAAAAGAAAAAAAAAAAAAAAAAAAAgAcAALAEAABYAQAA1wAAAAAAAAAAAAAAAAAAAMA/BQDYRwM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Bg/AYAAAADAAAABQAAAAsAAAAHAAAABAAAAAcAAAAIAAAABAAAAAYAAAAHAAAAAwAAAAMAAAAIAAAABwAAAEsAAABAAAAAMAAAAAUAAAAgAAAAAQAAAAEAAAAQAAAAAAAAAAAAAABfAQAAoAAAAAAAAAAAAAAAX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xAAAAFYAAAAwAAAAOwAAAJU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xQAAAFcAAAAlAAAADAAAAAQAAABUAAAAqAAAADEAAAA7AAAAwwAAAFYAAAABAAAAVVWPQVVVj0ExAAAAOwAAAA8AAABMAAAAAAAAAAAAAAAAAAAA//////////9sAAAARwB1AHMAdABhAHYAbwAgAFMAZQBnAG8AdgBpAGEAAAAOAAAACwAAAAgAAAAHAAAACgAAAAoAAAAMAAAABQAAAAsAAAAKAAAADAAAAAwAAAAKAAAABQAAAAoAAABLAAAAQAAAADAAAAAFAAAAIAAAAAEAAAABAAAAEAAAAAAAAAAAAAAAXwEAAKAAAAAAAAAAAAAAAF8BAACgAAAAJQAAAAwAAAACAAAAJwAAABgAAAAFAAAAAAAAAP///wAAAAAAJQAAAAwAAAAFAAAATAAAAGQAAAAAAAAAYQAAAF4BAACbAAAAAAAAAGEAAABf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9AAAAA8AAABhAAAAwQAAAHEAAAABAAAAVVWPQVVVj0EPAAAAYQAAABwAAABMAAAAAAAAAAAAAAAAAAAA//////////+EAAAARwB1AHMAdABhAHYAbwAgAEwAbwByAGUAbgB6AG8AIABTAGUAZwBvAHYAaQBhACAAVgBlAHIAYQAJAAAABwAAAAYAAAAEAAAABwAAAAYAAAAIAAAABAAAAAYAAAAIAAAABQAAAAcAAAAHAAAABgAAAAgAAAAEAAAABwAAAAcAAAAIAAAACAAAAAYAAAADAAAABwAAAAQAAAAIAAAABwAAAAUAAAAH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oAAAAA8AAAB2AAAAZAAAAIYAAAABAAAAVVWPQVVVj0EPAAAAdgAAAA4AAABMAAAAAAAAAAAAAAAAAAAA//////////9oAAAAVgBpAGMAZQBwAHIAZQBzAGkAZABlAG4AdABlAAgAAAADAAAABgAAAAcAAAAIAAAABQAAAAcAAAAGAAAAAwAAAAgAAAAHAAAABwAAAAQAAAAH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dAEAAA8AAACLAAAATwEAAJsAAAABAAAAVVWPQVVVj0EPAAAAiwAAADEAAABMAAAABAAAAA4AAACLAAAAUQEAAJwAAACwAAAARgBpAHIAbQBhAGQAbwAgAHAAbwByADoAIAA0ADYAYQBmAGIAOQA3ADcALQAxADYAOAA4AC0ANAA0AGEAZAAtAGEANwBlADQALQBkADIANwAwADIAOQA5ADYAOAA2ADEAZgAAAAYAAAADAAAABQAAAAsAAAAHAAAACAAAAAgAAAAEAAAACAAAAAgAAAAFAAAAAwAAAAQAAAAHAAAABwAAAAcAAAAEAAAACAAAAAcAAAAHAAAABwAAAAUAAAAHAAAABwAAAAcAAAAHAAAABQAAAAcAAAAHAAAABwAAAAgAAAAFAAAABwAAAAcAAAAHAAAABwAAAAUAAAAIAAAABwAAAAcAAAAHAAAABwAAAAcAAAAHAAAABwAAAAcAAAAHAAAABwAAAAQAAAAWAAAADAAAAAAAAAAlAAAADAAAAAIAAAAOAAAAFAAAAAAAAAAQAAAAFAAAAA==</Object>
</Signature>
</file>

<file path=_xmlsignatures/sig1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ge7vCZSeUO9y9ztjfmp7mFPIKyNSNuxRrFdTzgEx1Cg=</DigestValue>
    </Reference>
    <Reference Type="http://www.w3.org/2000/09/xmldsig#Object" URI="#idOfficeObject">
      <DigestMethod Algorithm="http://www.w3.org/2001/04/xmlenc#sha256"/>
      <DigestValue>2Dr4bs/0hnQIuOl+4z6/zzUgn1CvrxoEW7jCAw5SR+o=</DigestValue>
    </Reference>
    <Reference Type="http://uri.etsi.org/01903#SignedProperties" URI="#idSignedProperties">
      <Transforms>
        <Transform Algorithm="http://www.w3.org/TR/2001/REC-xml-c14n-20010315"/>
      </Transforms>
      <DigestMethod Algorithm="http://www.w3.org/2001/04/xmlenc#sha256"/>
      <DigestValue>K4TSOVMMPV43riuKvxephid7R6uadAWoDV9D5LHb9ug=</DigestValue>
    </Reference>
    <Reference Type="http://www.w3.org/2000/09/xmldsig#Object" URI="#idValidSigLnImg">
      <DigestMethod Algorithm="http://www.w3.org/2001/04/xmlenc#sha256"/>
      <DigestValue>L3+Bkdo8amH6Fw2mS1FY2Ns+OFyNobwCHzZJcTWq3Kk=</DigestValue>
    </Reference>
    <Reference Type="http://www.w3.org/2000/09/xmldsig#Object" URI="#idInvalidSigLnImg">
      <DigestMethod Algorithm="http://www.w3.org/2001/04/xmlenc#sha256"/>
      <DigestValue>jkuJqiKoMLWWMCXNiS2oDyxYFdTFI7CRfFDoFwxEnOE=</DigestValue>
    </Reference>
  </SignedInfo>
  <SignatureValue>wPO9Vhd4ykn+Yddaa4s9I9eGTMffyXzQ/0wUJfPcMGxSWkWJYHxT5B0HsYhFdmzn6HF+i8jRoTw1
cDHACFR036MnSoV+AhnkecRV2vCKXIofIGjeZeYLZ5ZQ/WGKth2fHsxwZJALIF8NCZHAK1GE3rL0
M53KiuyiPmsLk04/VJngHVh1DHVE77ku8H20LBHx6b+rDU+aFKVm17lfw87+ruhviQDYk/ZlIaC6
ePh3LOfEOzUElOCgj/x0MXuuZ6rTIETHl1r2igpa5RDBmNQhWtSvMFlDT30ZekglOLmaV5CIyI5k
FWSvnF1W9fG60qVzgSlWox9BPR3N9vp8+EyGKw==</SignatureValue>
  <KeyInfo>
    <X509Data>
      <X509Certificate>MIID8jCCAtqgAwIBAgIQzkxAXrMNfK1H/dg9NIpU1jANBgkqhkiG9w0BAQsFADB4MXYwEQYKCZImiZPyLGQBGRYDbmV0MBUGCgmSJomT8ixkARkWB3dpbmRvd3MwHQYDVQQDExZNUy1Pcmdhbml6YXRpb24tQWNjZXNzMCsGA1UECxMkODJkYmFjYTQtM2U4MS00NmNhLTljNzMtMDk1MGMxZWFjYTk3MB4XDTI0MDYyMTE3MzIzNloXDTM0MDYyMTE4MDIzNlowLzEtMCsGA1UEAxMkNDZhZmI5NzctMTY4OC00NGFkLWE3ZTQtZDI3MDI5OTY4NjFmMIIBIjANBgkqhkiG9w0BAQEFAAOCAQ8AMIIBCgKCAQEA1Oe3tQsIJd6+NikzxSlcEJPVml0OVZzY9vnrVkp18iTHgk87nmhfJva8R1IiUQcbyvuvNBTT0RUHpjPUcLSTbvWXTJX5esVFNKCImcf8leyv6PsRd7MHPKgiSbHpN4w/9pxEJ4qcy7bKGrYz0SAlqrwiGI/Ftd5rhIRbvdl++M3cmWvhxQ8PRykp0TahsAGq9j+zapd/gWceYr11kzXR2f3MgEui8UfM1YoVDNmbV37sKUKBjOl9upJbF/mOQ4njvrUGRyj1BGm1jHywlRGxd/BbVAh+kGao7SCQm8Kvkt9DvCj1avLKW9TAIxcwMY/Ho2CfuXabbdeFzxHo2zeN+QIDAQABo4HAMIG9MAwGA1UdEwEB/wQCMAAwFgYDVR0lAQH/BAwwCgYIKwYBBQUHAwIwIgYLKoZIhvcUAQWCHAIEEwSBEHe5r0aIFq1Ep+TScCmWhh8wIgYLKoZIhvcUAQWCHAMEEwSBEG14BqLx9+xCup08qmbEwx0wIgYLKoZIhvcUAQWCHAUEEwSBEASIu8MHOeNPn67mrJgDckowFAYLKoZIhvcUAQWCHAgEBQSBAlNBMBMGCyqGSIb3FAEFghwHBAQEgQEwMA0GCSqGSIb3DQEBCwUAA4IBAQBOQsmiXin5/2rCW898qjvbnwdSyCsAdPf4aG2+KMFSYqcphyqG08XgMywQ2aLoW/fGMzJbpJakUENg4inojgtCYSyqIxCi1EEhJ02DKv3GLV45q1lX6vQT4Xt1aCr6YxmkkWWp/u0lK45WUOkX8kbpigbMGWHT6ieDbsMjE1pj8gyDoeZjvqVT0xTx9GV3YnJlsfMX3W0Shv5CkUjLMsT2ybSBrlp+21Loz57tQ9M2raIBJba9FT5293uVufiMafs5cQBVIv13fPrgylhutzU2gzOlZFc9y/lC07x6AbpO9boUTzGYn5rslAQaYGD1y3+GSbr/toWBTG+l1Aj6DAxb</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EGxd8xmSYc6jF//r09Q6IUOfVA8T+pgN8dakqARpWv8=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RKO1Sk04tfQnbpp7fV9TYpbVpzJhwfBvK2mFG3lhHTw=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RKO1Sk04tfQnbpp7fV9TYpbVpzJhwfBvK2mFG3lhHTw=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Drh3rMun8lplZ3y4BFjJA5XT6QUSgUHk4FWJ8fTV9lg=</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+f3Xto5JlXh7zTPPq4cY+cKg5H3V59VC3VltxWHyAW4=</DigestValue>
      </Reference>
      <Reference URI="/xl/drawings/vmlDrawing1.vml?ContentType=application/vnd.openxmlformats-officedocument.vmlDrawing">
        <DigestMethod Algorithm="http://www.w3.org/2001/04/xmlenc#sha256"/>
        <DigestValue>bLiarY5TYvhPXVMsHqrhAqKlXANpcihIj1K6l+jGno4=</DigestValue>
      </Reference>
      <Reference URI="/xl/drawings/vmlDrawing2.vml?ContentType=application/vnd.openxmlformats-officedocument.vmlDrawing">
        <DigestMethod Algorithm="http://www.w3.org/2001/04/xmlenc#sha256"/>
        <DigestValue>zRDzdELQSJUdOZBiR8zDumm7Agx+nvDfsIgwuTT9tm4=</DigestValue>
      </Reference>
      <Reference URI="/xl/drawings/vmlDrawing3.vml?ContentType=application/vnd.openxmlformats-officedocument.vmlDrawing">
        <DigestMethod Algorithm="http://www.w3.org/2001/04/xmlenc#sha256"/>
        <DigestValue>TcdDXn1a4lVWI1deKRnuDS5hRK1uu5kHFWwRQpzq3zg=</DigestValue>
      </Reference>
      <Reference URI="/xl/drawings/vmlDrawing4.vml?ContentType=application/vnd.openxmlformats-officedocument.vmlDrawing">
        <DigestMethod Algorithm="http://www.w3.org/2001/04/xmlenc#sha256"/>
        <DigestValue>Vi9CezfLuM8733mHBnbo1c/PCF3pwRegLKwBcpgdk9I=</DigestValue>
      </Reference>
      <Reference URI="/xl/drawings/vmlDrawing5.vml?ContentType=application/vnd.openxmlformats-officedocument.vmlDrawing">
        <DigestMethod Algorithm="http://www.w3.org/2001/04/xmlenc#sha256"/>
        <DigestValue>r6y4QDd63MaiUY1hE/dDtvkNHacqK6Un6vXjo31NXhU=</DigestValue>
      </Reference>
      <Reference URI="/xl/drawings/vmlDrawing6.vml?ContentType=application/vnd.openxmlformats-officedocument.vmlDrawing">
        <DigestMethod Algorithm="http://www.w3.org/2001/04/xmlenc#sha256"/>
        <DigestValue>Z86q1OT0Wewy/m8QQ9uM9tzeBv3UXKqDTEZ/RbOC4Ns=</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8Q3Z0WjB1OTckvssvuCMu889tr3iJXy59P1ToHlR1vE=</DigestValue>
      </Reference>
      <Reference URI="/xl/media/image3.emf?ContentType=image/x-emf">
        <DigestMethod Algorithm="http://www.w3.org/2001/04/xmlenc#sha256"/>
        <DigestValue>3yGBnPYuHzo3AJ2yEJ8QL03ZpV/eWG7/SoVfDTxP1t0=</DigestValue>
      </Reference>
      <Reference URI="/xl/media/image4.emf?ContentType=image/x-emf">
        <DigestMethod Algorithm="http://www.w3.org/2001/04/xmlenc#sha256"/>
        <DigestValue>SGHJORZ2aexBNNDtCbo7Q4mwJVLYBy8Alvtf8AZOuQY=</DigestValue>
      </Reference>
      <Reference URI="/xl/media/image5.emf?ContentType=image/x-emf">
        <DigestMethod Algorithm="http://www.w3.org/2001/04/xmlenc#sha256"/>
        <DigestValue>IeRay/xPAmXwZVJ/1EDcWqnqXydzx8y4X0GewrCfmIc=</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i2jEIZ2oVfV4RRCa64wBYNVtsdfPd0fG5FaDF6VLK34=</DigestValue>
      </Reference>
      <Reference URI="/xl/styles.xml?ContentType=application/vnd.openxmlformats-officedocument.spreadsheetml.styles+xml">
        <DigestMethod Algorithm="http://www.w3.org/2001/04/xmlenc#sha256"/>
        <DigestValue>bqP2rdpjYYUPUpq1fq5xKRrClrBcSnHmOx9HomiC7Kw=</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w/9rRXnNTFzZJmjkgntj/UQWCjR6RTecTE8SvidPILc=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HlDzBkDJfAP9vkztUXM491NWghSsdPS/mzI6E50MHss=</DigestValue>
      </Reference>
      <Reference URI="/xl/worksheets/sheet2.xml?ContentType=application/vnd.openxmlformats-officedocument.spreadsheetml.worksheet+xml">
        <DigestMethod Algorithm="http://www.w3.org/2001/04/xmlenc#sha256"/>
        <DigestValue>UhMifQKm8zB7V/rPMD2dtIYVX+qF5GGahpoV/57aiyA=</DigestValue>
      </Reference>
      <Reference URI="/xl/worksheets/sheet3.xml?ContentType=application/vnd.openxmlformats-officedocument.spreadsheetml.worksheet+xml">
        <DigestMethod Algorithm="http://www.w3.org/2001/04/xmlenc#sha256"/>
        <DigestValue>9y0/BOnziCTrYW0KAmeWwJmnVXw+6h4hJbxWUwbH7yU=</DigestValue>
      </Reference>
      <Reference URI="/xl/worksheets/sheet4.xml?ContentType=application/vnd.openxmlformats-officedocument.spreadsheetml.worksheet+xml">
        <DigestMethod Algorithm="http://www.w3.org/2001/04/xmlenc#sha256"/>
        <DigestValue>zCDde6sdj28t+KvIWK/A9dCdkigBmL45GPrWSHHrW6c=</DigestValue>
      </Reference>
      <Reference URI="/xl/worksheets/sheet5.xml?ContentType=application/vnd.openxmlformats-officedocument.spreadsheetml.worksheet+xml">
        <DigestMethod Algorithm="http://www.w3.org/2001/04/xmlenc#sha256"/>
        <DigestValue>0cCBjTYE5iup8Fs48V/zNDNleEVBKK+21I4sqQ2BGoY=</DigestValue>
      </Reference>
      <Reference URI="/xl/worksheets/sheet6.xml?ContentType=application/vnd.openxmlformats-officedocument.spreadsheetml.worksheet+xml">
        <DigestMethod Algorithm="http://www.w3.org/2001/04/xmlenc#sha256"/>
        <DigestValue>VYqnmCBa/aZcagTaHMwYgML/x4oeoV9DuJ5lo2oj/lg=</DigestValue>
      </Reference>
    </Manifest>
    <SignatureProperties>
      <SignatureProperty Id="idSignatureTime" Target="#idPackageSignature">
        <mdssi:SignatureTime xmlns:mdssi="http://schemas.openxmlformats.org/package/2006/digital-signature">
          <mdssi:Format>YYYY-MM-DDThh:mm:ssTZD</mdssi:Format>
          <mdssi:Value>2025-08-14T22:45:26Z</mdssi:Value>
        </mdssi:SignatureTime>
      </SignatureProperty>
    </SignatureProperties>
  </Object>
  <Object Id="idOfficeObject">
    <SignatureProperties>
      <SignatureProperty Id="idOfficeV1Details" Target="#idPackageSignature">
        <SignatureInfoV1 xmlns="http://schemas.microsoft.com/office/2006/digsig">
          <SetupID>{D076FAA6-A746-4A26-BB9F-59D63A212611}</SetupID>
          <SignatureText>Gustavo Segovia</SignatureText>
          <SignatureImage/>
          <SignatureComments/>
          <WindowsVersion>10.0</WindowsVersion>
          <OfficeVersion>16.0.18925/26</OfficeVersion>
          <ApplicationVersion>16.0.18925</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2025-08-14T22:45:26Z</xd:SigningTime>
          <xd:SigningCertificate>
            <xd:Cert>
              <xd:CertDigest>
                <DigestMethod Algorithm="http://www.w3.org/2001/04/xmlenc#sha256"/>
                <DigestValue>t/gs2+VWVHPoBknSh1ciZw5N79Z03qRRA42gGy8WQd8=</DigestValue>
              </xd:CertDigest>
              <xd:IssuerSerial>
                <X509IssuerName>DC=net + DC=windows + CN=MS-Organization-Access + OU=82dbaca4-3e81-46ca-9c73-0950c1eaca97</X509IssuerName>
                <X509SerialNumber>274216887270017348329301336727938028758</X509SerialNumber>
              </xd:IssuerSerial>
            </xd:Cert>
          </xd:SigningCertificate>
          <xd:SignaturePolicyIdentifier>
            <xd:SignaturePolicyImplied/>
          </xd:SignaturePolicyIdentifier>
        </xd:SignedSignatureProperties>
      </xd:SignedProperties>
    </xd:QualifyingProperties>
  </Object>
  <Object Id="idValidSigLnImg">AQAAAGwAAAAAAAAAAAAAAF4BAACfAAAAAAAAAAAAAACRGAAAMwsAACBFTUYAAAEAQBwAAKoAAAAGAAAAAAAAAAAAAAAAAAAAgAcAALAEAABYAQAA1wAAAAAAAAAAAAAAAAAAAMA/BQDYRwM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QA0AC8AOAAvADIAMAAyADUAAAAHAAAABwAAAAUAAAAHAAAABQAAAAcAAAAHAAAABw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MQAAABWAAAAMAAAADsAAACV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UAAABXAAAAJQAAAAwAAAAEAAAAVAAAAKgAAAAxAAAAOwAAAMMAAABWAAAAAQAAAFVVj0FVVY9BMQAAADsAAAAPAAAATAAAAAAAAAAAAAAAAAAAAP//////////bAAAAEcAdQBzAHQAYQB2AG8AIABTAGUAZwBvAHYAaQBhAAAADgAAAAsAAAAIAAAABwAAAAoAAAAKAAAADAAAAAUAAAALAAAACgAAAAwAAAAMAAAACgAAAAUAAAAK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PQAAAAPAAAAYQAAAMEAAABxAAAAAQAAAFVVj0FVVY9BDwAAAGEAAAAcAAAATAAAAAAAAAAAAAAAAAAAAP//////////hAAAAEcAdQBzAHQAYQB2AG8AIABMAG8AcgBlAG4AegBvACAAUwBlAGcAbwB2AGkAYQAgAFYAZQByAGEACQAAAAcAAAAGAAAABAAAAAcAAAAGAAAACAAAAAQAAAAGAAAACAAAAAUAAAAHAAAABwAAAAYAAAAIAAAABAAAAAcAAAAHAAAACAAAAAgAAAAGAAAAAwAAAAcAAAAEAAAACAAAAAcAAAAFAAAABwAAAEsAAABAAAAAMAAAAAUAAAAgAAAAAQAAAAEAAAAQAAAAAAAAAAAAAABfAQAAoAAAAAAAAAAAAAAAXwEAAKAAAAAlAAAADAAAAAI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KAAAAAPAAAAdgAAAGQAAACGAAAAAQAAAFVVj0FVVY9BDwAAAHYAAAAOAAAATAAAAAAAAAAAAAAAAAAAAP//////////aAAAAFYAaQBjAGUAcAByAGUAcwBpAGQAZQBuAHQAZQAIAAAAAwAAAAYAAAAHAAAACAAAAAUAAAAHAAAABgAAAAMAAAAIAAAABwAAAAcAAAAEAAAABwAAAEsAAABAAAAAMAAAAAUAAAAgAAAAAQAAAAEAAAAQAAAAAAAAAAAAAABfAQAAoAAAAAAAAAAAAAAAXwEAAKAAAAAlAAAADAAAAAIAAAAnAAAAGAAAAAUAAAAAAAAA////AAAAAAAlAAAADAAAAAUAAABMAAAAZAAAAA4AAACLAAAAUAEAAJsAAAAOAAAAiwAAAEMBAAARAAAAIQDwAAAAAAAAAAAAAACAPwAAAAAAAAAAAACAPwAAAAAAAAAAAAAAAAAAAAAAAAAAAAAAAAAAAAAAAAAAJQAAAAwAAAAAAACAKAAAAAwAAAAFAAAAJQAAAAwAAAABAAAAGAAAAAwAAAAAAAAAEgAAAAwAAAABAAAAFgAAAAwAAAAAAAAAVAAAAHQBAAAPAAAAiwAAAE8BAACbAAAAAQAAAFVVj0FVVY9BDwAAAIsAAAAxAAAATAAAAAQAAAAOAAAAiwAAAFEBAACcAAAAsAAAAEYAaQByAG0AYQBkAG8AIABwAG8AcgA6ACAANAA2AGEAZgBiADkANwA3AC0AMQA2ADgAOAAtADQANABhAGQALQBhADcAZQA0AC0AZAAyADcAMAAyADkAOQA2ADgANgAxAGYAAAAGAAAAAwAAAAUAAAALAAAABwAAAAgAAAAIAAAABAAAAAgAAAAIAAAABQAAAAMAAAAEAAAABwAAAAcAAAAHAAAABAAAAAgAAAAHAAAABwAAAAcAAAAFAAAABwAAAAcAAAAHAAAABwAAAAUAAAAHAAAABwAAAAcAAAAIAAAABQAAAAcAAAAHAAAABwAAAAcAAAAFAAAACAAAAAcAAAAHAAAABwAAAAcAAAAHAAAABwAAAAcAAAAHAAAABwAAAAcAAAAEAAAAFgAAAAwAAAAAAAAAJQAAAAwAAAACAAAADgAAABQAAAAAAAAAEAAAABQAAAA=</Object>
  <Object Id="idInvalidSigLnImg">AQAAAGwAAAAAAAAAAAAAAF4BAACfAAAAAAAAAAAAAACRGAAAMwsAACBFTUYAAAEAwCIAALEAAAAGAAAAAAAAAAAAAAAAAAAAgAcAALAEAABYAQAA1wAAAAAAAAAAAAAAAAAAAMA/BQDYRwM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Bg/AYAAAADAAAABQAAAAsAAAAHAAAABAAAAAcAAAAIAAAABAAAAAYAAAAHAAAAAwAAAAMAAAAIAAAABwAAAEsAAABAAAAAMAAAAAUAAAAgAAAAAQAAAAEAAAAQAAAAAAAAAAAAAABfAQAAoAAAAAAAAAAAAAAAX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xAAAAFYAAAAwAAAAOwAAAJU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xQAAAFcAAAAlAAAADAAAAAQAAABUAAAAqAAAADEAAAA7AAAAwwAAAFYAAAABAAAAVVWPQVVVj0ExAAAAOwAAAA8AAABMAAAAAAAAAAAAAAAAAAAA//////////9sAAAARwB1AHMAdABhAHYAbwAgAFMAZQBnAG8AdgBpAGEAAAAOAAAACwAAAAgAAAAHAAAACgAAAAoAAAAMAAAABQAAAAsAAAAKAAAADAAAAAwAAAAKAAAABQAAAAoAAABLAAAAQAAAADAAAAAFAAAAIAAAAAEAAAABAAAAEAAAAAAAAAAAAAAAXwEAAKAAAAAAAAAAAAAAAF8BAACgAAAAJQAAAAwAAAACAAAAJwAAABgAAAAFAAAAAAAAAP///wAAAAAAJQAAAAwAAAAFAAAATAAAAGQAAAAAAAAAYQAAAF4BAACbAAAAAAAAAGEAAABf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9AAAAA8AAABhAAAAwQAAAHEAAAABAAAAVVWPQVVVj0EPAAAAYQAAABwAAABMAAAAAAAAAAAAAAAAAAAA//////////+EAAAARwB1AHMAdABhAHYAbwAgAEwAbwByAGUAbgB6AG8AIABTAGUAZwBvAHYAaQBhACAAVgBlAHIAYQAJAAAABwAAAAYAAAAEAAAABwAAAAYAAAAIAAAABAAAAAYAAAAIAAAABQAAAAcAAAAHAAAABgAAAAgAAAAEAAAABwAAAAcAAAAIAAAACAAAAAYAAAADAAAABwAAAAQAAAAIAAAABwAAAAUAAAAH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oAAAAA8AAAB2AAAAZAAAAIYAAAABAAAAVVWPQVVVj0EPAAAAdgAAAA4AAABMAAAAAAAAAAAAAAAAAAAA//////////9oAAAAVgBpAGMAZQBwAHIAZQBzAGkAZABlAG4AdABlAAgAAAADAAAABgAAAAcAAAAIAAAABQAAAAcAAAAGAAAAAwAAAAgAAAAHAAAABwAAAAQAAAAH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dAEAAA8AAACLAAAATwEAAJsAAAABAAAAVVWPQVVVj0EPAAAAiwAAADEAAABMAAAABAAAAA4AAACLAAAAUQEAAJwAAACwAAAARgBpAHIAbQBhAGQAbwAgAHAAbwByADoAIAA0ADYAYQBmAGIAOQA3ADcALQAxADYAOAA4AC0ANAA0AGEAZAAtAGEANwBlADQALQBkADIANwAwADIAOQA5ADYAOAA2ADEAZgAAAAYAAAADAAAABQAAAAsAAAAHAAAACAAAAAgAAAAEAAAACAAAAAgAAAAFAAAAAwAAAAQAAAAHAAAABwAAAAcAAAAEAAAACAAAAAcAAAAHAAAABwAAAAUAAAAHAAAABwAAAAcAAAAHAAAABQAAAAcAAAAHAAAABwAAAAgAAAAFAAAABwAAAAcAAAAHAAAABwAAAAUAAAAIAAAABwAAAAcAAAAHAAAABwAAAAcAAAAHAAAABwAAAAcAAAAHAAAABwAAAAQAAAAWAAAADAAAAAAAAAAlAAAADAAAAAIAAAAOAAAAFAAAAAAAAAAQAAAAFAAAAA==</Object>
</Signature>
</file>

<file path=_xmlsignatures/sig1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q48TnjG+lgNhuyTLTTARpXC8go4vfKetaCo/mawmW4g=</DigestValue>
    </Reference>
    <Reference Type="http://www.w3.org/2000/09/xmldsig#Object" URI="#idOfficeObject">
      <DigestMethod Algorithm="http://www.w3.org/2001/04/xmlenc#sha256"/>
      <DigestValue>nS+cpLAmMCA2BFRGOMOHrkLHFfFrUew8WgNQn3IsKws=</DigestValue>
    </Reference>
    <Reference Type="http://uri.etsi.org/01903#SignedProperties" URI="#idSignedProperties">
      <Transforms>
        <Transform Algorithm="http://www.w3.org/TR/2001/REC-xml-c14n-20010315"/>
      </Transforms>
      <DigestMethod Algorithm="http://www.w3.org/2001/04/xmlenc#sha256"/>
      <DigestValue>8hrCJUOWXaifXwo87yU0Wexott1msThIQzTyi7TGXRI=</DigestValue>
    </Reference>
    <Reference Type="http://www.w3.org/2000/09/xmldsig#Object" URI="#idValidSigLnImg">
      <DigestMethod Algorithm="http://www.w3.org/2001/04/xmlenc#sha256"/>
      <DigestValue>d9K8o+j2zz78BFdpp5RG2oG2/eBsdoKMmqFHKWxZ/HU=</DigestValue>
    </Reference>
    <Reference Type="http://www.w3.org/2000/09/xmldsig#Object" URI="#idInvalidSigLnImg">
      <DigestMethod Algorithm="http://www.w3.org/2001/04/xmlenc#sha256"/>
      <DigestValue>Lem7QvU1FTSc4TIjzWpSJLYUOvJ/BrpfGa0IOzL6B3Q=</DigestValue>
    </Reference>
  </SignedInfo>
  <SignatureValue>FlrpuIzvJp693wDfPRU/gIBFPp2Ut6luTDy0H9KPaXd9OAFO9Ve1TcXsKCRPVzVr0eBstRNCmL64
0ZgMEAGlGcEzJD5CZxk2oSiNR4fc1JH1v+wk5H5Dw0l7T7c7azzNihjccv70flam3vttO09foPF7
sGldXm0kwv+XIRQ5YA/JrzsJ4QYWxDwi5q7lJfaR/GeWz9qIovkOygBL9nY7iF+C4adc8ja38y0b
6Tax5TrAzGoLsfMxH8cImLIspnfUvTkbl7i0N7daDNZ0WaAcnXUsIctTjeViX42AQX8Dbr1TaI2o
nogG1Sdjk0WOn1LcFJIaSAk4JVVUn3DKELfAyg==</SignatureValue>
  <KeyInfo>
    <X509Data>
      <X509Certificate>MIID8jCCAtqgAwIBAgIQzkxAXrMNfK1H/dg9NIpU1jANBgkqhkiG9w0BAQsFADB4MXYwEQYKCZImiZPyLGQBGRYDbmV0MBUGCgmSJomT8ixkARkWB3dpbmRvd3MwHQYDVQQDExZNUy1Pcmdhbml6YXRpb24tQWNjZXNzMCsGA1UECxMkODJkYmFjYTQtM2U4MS00NmNhLTljNzMtMDk1MGMxZWFjYTk3MB4XDTI0MDYyMTE3MzIzNloXDTM0MDYyMTE4MDIzNlowLzEtMCsGA1UEAxMkNDZhZmI5NzctMTY4OC00NGFkLWE3ZTQtZDI3MDI5OTY4NjFmMIIBIjANBgkqhkiG9w0BAQEFAAOCAQ8AMIIBCgKCAQEA1Oe3tQsIJd6+NikzxSlcEJPVml0OVZzY9vnrVkp18iTHgk87nmhfJva8R1IiUQcbyvuvNBTT0RUHpjPUcLSTbvWXTJX5esVFNKCImcf8leyv6PsRd7MHPKgiSbHpN4w/9pxEJ4qcy7bKGrYz0SAlqrwiGI/Ftd5rhIRbvdl++M3cmWvhxQ8PRykp0TahsAGq9j+zapd/gWceYr11kzXR2f3MgEui8UfM1YoVDNmbV37sKUKBjOl9upJbF/mOQ4njvrUGRyj1BGm1jHywlRGxd/BbVAh+kGao7SCQm8Kvkt9DvCj1avLKW9TAIxcwMY/Ho2CfuXabbdeFzxHo2zeN+QIDAQABo4HAMIG9MAwGA1UdEwEB/wQCMAAwFgYDVR0lAQH/BAwwCgYIKwYBBQUHAwIwIgYLKoZIhvcUAQWCHAIEEwSBEHe5r0aIFq1Ep+TScCmWhh8wIgYLKoZIhvcUAQWCHAMEEwSBEG14BqLx9+xCup08qmbEwx0wIgYLKoZIhvcUAQWCHAUEEwSBEASIu8MHOeNPn67mrJgDckowFAYLKoZIhvcUAQWCHAgEBQSBAlNBMBMGCyqGSIb3FAEFghwHBAQEgQEwMA0GCSqGSIb3DQEBCwUAA4IBAQBOQsmiXin5/2rCW898qjvbnwdSyCsAdPf4aG2+KMFSYqcphyqG08XgMywQ2aLoW/fGMzJbpJakUENg4inojgtCYSyqIxCi1EEhJ02DKv3GLV45q1lX6vQT4Xt1aCr6YxmkkWWp/u0lK45WUOkX8kbpigbMGWHT6ieDbsMjE1pj8gyDoeZjvqVT0xTx9GV3YnJlsfMX3W0Shv5CkUjLMsT2ybSBrlp+21Loz57tQ9M2raIBJba9FT5293uVufiMafs5cQBVIv13fPrgylhutzU2gzOlZFc9y/lC07x6AbpO9boUTzGYn5rslAQaYGD1y3+GSbr/toWBTG+l1Aj6DAxb</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EGxd8xmSYc6jF//r09Q6IUOfVA8T+pgN8dakqARpWv8=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RKO1Sk04tfQnbpp7fV9TYpbVpzJhwfBvK2mFG3lhHTw=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RKO1Sk04tfQnbpp7fV9TYpbVpzJhwfBvK2mFG3lhHTw=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Drh3rMun8lplZ3y4BFjJA5XT6QUSgUHk4FWJ8fTV9lg=</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+f3Xto5JlXh7zTPPq4cY+cKg5H3V59VC3VltxWHyAW4=</DigestValue>
      </Reference>
      <Reference URI="/xl/drawings/vmlDrawing1.vml?ContentType=application/vnd.openxmlformats-officedocument.vmlDrawing">
        <DigestMethod Algorithm="http://www.w3.org/2001/04/xmlenc#sha256"/>
        <DigestValue>bLiarY5TYvhPXVMsHqrhAqKlXANpcihIj1K6l+jGno4=</DigestValue>
      </Reference>
      <Reference URI="/xl/drawings/vmlDrawing2.vml?ContentType=application/vnd.openxmlformats-officedocument.vmlDrawing">
        <DigestMethod Algorithm="http://www.w3.org/2001/04/xmlenc#sha256"/>
        <DigestValue>zRDzdELQSJUdOZBiR8zDumm7Agx+nvDfsIgwuTT9tm4=</DigestValue>
      </Reference>
      <Reference URI="/xl/drawings/vmlDrawing3.vml?ContentType=application/vnd.openxmlformats-officedocument.vmlDrawing">
        <DigestMethod Algorithm="http://www.w3.org/2001/04/xmlenc#sha256"/>
        <DigestValue>TcdDXn1a4lVWI1deKRnuDS5hRK1uu5kHFWwRQpzq3zg=</DigestValue>
      </Reference>
      <Reference URI="/xl/drawings/vmlDrawing4.vml?ContentType=application/vnd.openxmlformats-officedocument.vmlDrawing">
        <DigestMethod Algorithm="http://www.w3.org/2001/04/xmlenc#sha256"/>
        <DigestValue>Vi9CezfLuM8733mHBnbo1c/PCF3pwRegLKwBcpgdk9I=</DigestValue>
      </Reference>
      <Reference URI="/xl/drawings/vmlDrawing5.vml?ContentType=application/vnd.openxmlformats-officedocument.vmlDrawing">
        <DigestMethod Algorithm="http://www.w3.org/2001/04/xmlenc#sha256"/>
        <DigestValue>r6y4QDd63MaiUY1hE/dDtvkNHacqK6Un6vXjo31NXhU=</DigestValue>
      </Reference>
      <Reference URI="/xl/drawings/vmlDrawing6.vml?ContentType=application/vnd.openxmlformats-officedocument.vmlDrawing">
        <DigestMethod Algorithm="http://www.w3.org/2001/04/xmlenc#sha256"/>
        <DigestValue>Z86q1OT0Wewy/m8QQ9uM9tzeBv3UXKqDTEZ/RbOC4Ns=</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8Q3Z0WjB1OTckvssvuCMu889tr3iJXy59P1ToHlR1vE=</DigestValue>
      </Reference>
      <Reference URI="/xl/media/image3.emf?ContentType=image/x-emf">
        <DigestMethod Algorithm="http://www.w3.org/2001/04/xmlenc#sha256"/>
        <DigestValue>3yGBnPYuHzo3AJ2yEJ8QL03ZpV/eWG7/SoVfDTxP1t0=</DigestValue>
      </Reference>
      <Reference URI="/xl/media/image4.emf?ContentType=image/x-emf">
        <DigestMethod Algorithm="http://www.w3.org/2001/04/xmlenc#sha256"/>
        <DigestValue>SGHJORZ2aexBNNDtCbo7Q4mwJVLYBy8Alvtf8AZOuQY=</DigestValue>
      </Reference>
      <Reference URI="/xl/media/image5.emf?ContentType=image/x-emf">
        <DigestMethod Algorithm="http://www.w3.org/2001/04/xmlenc#sha256"/>
        <DigestValue>IeRay/xPAmXwZVJ/1EDcWqnqXydzx8y4X0GewrCfmIc=</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i2jEIZ2oVfV4RRCa64wBYNVtsdfPd0fG5FaDF6VLK34=</DigestValue>
      </Reference>
      <Reference URI="/xl/styles.xml?ContentType=application/vnd.openxmlformats-officedocument.spreadsheetml.styles+xml">
        <DigestMethod Algorithm="http://www.w3.org/2001/04/xmlenc#sha256"/>
        <DigestValue>bqP2rdpjYYUPUpq1fq5xKRrClrBcSnHmOx9HomiC7Kw=</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w/9rRXnNTFzZJmjkgntj/UQWCjR6RTecTE8SvidPILc=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HlDzBkDJfAP9vkztUXM491NWghSsdPS/mzI6E50MHss=</DigestValue>
      </Reference>
      <Reference URI="/xl/worksheets/sheet2.xml?ContentType=application/vnd.openxmlformats-officedocument.spreadsheetml.worksheet+xml">
        <DigestMethod Algorithm="http://www.w3.org/2001/04/xmlenc#sha256"/>
        <DigestValue>UhMifQKm8zB7V/rPMD2dtIYVX+qF5GGahpoV/57aiyA=</DigestValue>
      </Reference>
      <Reference URI="/xl/worksheets/sheet3.xml?ContentType=application/vnd.openxmlformats-officedocument.spreadsheetml.worksheet+xml">
        <DigestMethod Algorithm="http://www.w3.org/2001/04/xmlenc#sha256"/>
        <DigestValue>9y0/BOnziCTrYW0KAmeWwJmnVXw+6h4hJbxWUwbH7yU=</DigestValue>
      </Reference>
      <Reference URI="/xl/worksheets/sheet4.xml?ContentType=application/vnd.openxmlformats-officedocument.spreadsheetml.worksheet+xml">
        <DigestMethod Algorithm="http://www.w3.org/2001/04/xmlenc#sha256"/>
        <DigestValue>zCDde6sdj28t+KvIWK/A9dCdkigBmL45GPrWSHHrW6c=</DigestValue>
      </Reference>
      <Reference URI="/xl/worksheets/sheet5.xml?ContentType=application/vnd.openxmlformats-officedocument.spreadsheetml.worksheet+xml">
        <DigestMethod Algorithm="http://www.w3.org/2001/04/xmlenc#sha256"/>
        <DigestValue>0cCBjTYE5iup8Fs48V/zNDNleEVBKK+21I4sqQ2BGoY=</DigestValue>
      </Reference>
      <Reference URI="/xl/worksheets/sheet6.xml?ContentType=application/vnd.openxmlformats-officedocument.spreadsheetml.worksheet+xml">
        <DigestMethod Algorithm="http://www.w3.org/2001/04/xmlenc#sha256"/>
        <DigestValue>VYqnmCBa/aZcagTaHMwYgML/x4oeoV9DuJ5lo2oj/lg=</DigestValue>
      </Reference>
    </Manifest>
    <SignatureProperties>
      <SignatureProperty Id="idSignatureTime" Target="#idPackageSignature">
        <mdssi:SignatureTime xmlns:mdssi="http://schemas.openxmlformats.org/package/2006/digital-signature">
          <mdssi:Format>YYYY-MM-DDThh:mm:ssTZD</mdssi:Format>
          <mdssi:Value>2025-08-14T22:46:15Z</mdssi:Value>
        </mdssi:SignatureTime>
      </SignatureProperty>
    </SignatureProperties>
  </Object>
  <Object Id="idOfficeObject">
    <SignatureProperties>
      <SignatureProperty Id="idOfficeV1Details" Target="#idPackageSignature">
        <SignatureInfoV1 xmlns="http://schemas.microsoft.com/office/2006/digsig">
          <SetupID>{8A8EF27A-1241-4E9F-B9C3-F1096A1C6FAD}</SetupID>
          <SignatureText>Gustavo Segovia</SignatureText>
          <SignatureImage/>
          <SignatureComments/>
          <WindowsVersion>10.0</WindowsVersion>
          <OfficeVersion>16.0.18925/26</OfficeVersion>
          <ApplicationVersion>16.0.18925</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2025-08-14T22:46:15Z</xd:SigningTime>
          <xd:SigningCertificate>
            <xd:Cert>
              <xd:CertDigest>
                <DigestMethod Algorithm="http://www.w3.org/2001/04/xmlenc#sha256"/>
                <DigestValue>t/gs2+VWVHPoBknSh1ciZw5N79Z03qRRA42gGy8WQd8=</DigestValue>
              </xd:CertDigest>
              <xd:IssuerSerial>
                <X509IssuerName>DC=net + DC=windows + CN=MS-Organization-Access + OU=82dbaca4-3e81-46ca-9c73-0950c1eaca97</X509IssuerName>
                <X509SerialNumber>274216887270017348329301336727938028758</X509SerialNumber>
              </xd:IssuerSerial>
            </xd:Cert>
          </xd:SigningCertificate>
          <xd:SignaturePolicyIdentifier>
            <xd:SignaturePolicyImplied/>
          </xd:SignaturePolicyIdentifier>
        </xd:SignedSignatureProperties>
      </xd:SignedProperties>
    </xd:QualifyingProperties>
  </Object>
  <Object Id="idValidSigLnImg">AQAAAGwAAAAAAAAAAAAAAF4BAACfAAAAAAAAAAAAAACRGAAAMwsAACBFTUYAAAEAQBwAAKoAAAAGAAAAAAAAAAAAAAAAAAAAgAcAALAEAABYAQAA1wAAAAAAAAAAAAAAAAAAAMA/BQDYRwM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QA0AC8AOAAvADIAMAAyADUAAAAHAAAABwAAAAUAAAAHAAAABQAAAAcAAAAHAAAABw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MQAAABWAAAAMAAAADsAAACV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UAAABXAAAAJQAAAAwAAAAEAAAAVAAAAKgAAAAxAAAAOwAAAMMAAABWAAAAAQAAAFVVj0FVVY9BMQAAADsAAAAPAAAATAAAAAAAAAAAAAAAAAAAAP//////////bAAAAEcAdQBzAHQAYQB2AG8AIABTAGUAZwBvAHYAaQBhAAAADgAAAAsAAAAIAAAABwAAAAoAAAAKAAAADAAAAAUAAAALAAAACgAAAAwAAAAMAAAACgAAAAUAAAAK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PQAAAAPAAAAYQAAAMEAAABxAAAAAQAAAFVVj0FVVY9BDwAAAGEAAAAcAAAATAAAAAAAAAAAAAAAAAAAAP//////////hAAAAEcAdQBzAHQAYQB2AG8AIABMAG8AcgBlAG4AegBvACAAUwBlAGcAbwB2AGkAYQAgAFYAZQByAGEACQAAAAcAAAAGAAAABAAAAAcAAAAGAAAACAAAAAQAAAAGAAAACAAAAAUAAAAHAAAABwAAAAYAAAAIAAAABAAAAAcAAAAHAAAACAAAAAgAAAAGAAAAAwAAAAcAAAAEAAAACAAAAAcAAAAFAAAABwAAAEsAAABAAAAAMAAAAAUAAAAgAAAAAQAAAAEAAAAQAAAAAAAAAAAAAABfAQAAoAAAAAAAAAAAAAAAXwEAAKAAAAAlAAAADAAAAAI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KAAAAAPAAAAdgAAAGQAAACGAAAAAQAAAFVVj0FVVY9BDwAAAHYAAAAOAAAATAAAAAAAAAAAAAAAAAAAAP//////////aAAAAFYAaQBjAGUAcAByAGUAcwBpAGQAZQBuAHQAZQAIAAAAAwAAAAYAAAAHAAAACAAAAAUAAAAHAAAABgAAAAMAAAAIAAAABwAAAAcAAAAEAAAABwAAAEsAAABAAAAAMAAAAAUAAAAgAAAAAQAAAAEAAAAQAAAAAAAAAAAAAABfAQAAoAAAAAAAAAAAAAAAXwEAAKAAAAAlAAAADAAAAAIAAAAnAAAAGAAAAAUAAAAAAAAA////AAAAAAAlAAAADAAAAAUAAABMAAAAZAAAAA4AAACLAAAAUAEAAJsAAAAOAAAAiwAAAEMBAAARAAAAIQDwAAAAAAAAAAAAAACAPwAAAAAAAAAAAACAPwAAAAAAAAAAAAAAAAAAAAAAAAAAAAAAAAAAAAAAAAAAJQAAAAwAAAAAAACAKAAAAAwAAAAFAAAAJQAAAAwAAAABAAAAGAAAAAwAAAAAAAAAEgAAAAwAAAABAAAAFgAAAAwAAAAAAAAAVAAAAHQBAAAPAAAAiwAAAE8BAACbAAAAAQAAAFVVj0FVVY9BDwAAAIsAAAAxAAAATAAAAAQAAAAOAAAAiwAAAFEBAACcAAAAsAAAAEYAaQByAG0AYQBkAG8AIABwAG8AcgA6ACAANAA2AGEAZgBiADkANwA3AC0AMQA2ADgAOAAtADQANABhAGQALQBhADcAZQA0AC0AZAAyADcAMAAyADkAOQA2ADgANgAxAGYAdQAGAAAAAwAAAAUAAAALAAAABwAAAAgAAAAIAAAABAAAAAgAAAAIAAAABQAAAAMAAAAEAAAABwAAAAcAAAAHAAAABAAAAAgAAAAHAAAABwAAAAcAAAAFAAAABwAAAAcAAAAHAAAABwAAAAUAAAAHAAAABwAAAAcAAAAIAAAABQAAAAcAAAAHAAAABwAAAAcAAAAFAAAACAAAAAcAAAAHAAAABwAAAAcAAAAHAAAABwAAAAcAAAAHAAAABwAAAAcAAAAEAAAAFgAAAAwAAAAAAAAAJQAAAAwAAAACAAAADgAAABQAAAAAAAAAEAAAABQAAAA=</Object>
  <Object Id="idInvalidSigLnImg">AQAAAGwAAAAAAAAAAAAAAF4BAACfAAAAAAAAAAAAAACRGAAAMwsAACBFTUYAAAEAwCIAALEAAAAGAAAAAAAAAAAAAAAAAAAAgAcAALAEAABYAQAA1wAAAAAAAAAAAAAAAAAAAMA/BQDYRwM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Bg/AYAAAADAAAABQAAAAsAAAAHAAAABAAAAAcAAAAIAAAABAAAAAYAAAAHAAAAAwAAAAMAAAAIAAAABwAAAEsAAABAAAAAMAAAAAUAAAAgAAAAAQAAAAEAAAAQAAAAAAAAAAAAAABfAQAAoAAAAAAAAAAAAAAAX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dQ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xAAAAFYAAAAwAAAAOwAAAJU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xQAAAFcAAAAlAAAADAAAAAQAAABUAAAAqAAAADEAAAA7AAAAwwAAAFYAAAABAAAAVVWPQVVVj0ExAAAAOwAAAA8AAABMAAAAAAAAAAAAAAAAAAAA//////////9sAAAARwB1AHMAdABhAHYAbwAgAFMAZQBnAG8AdgBpAGEALQAOAAAACwAAAAgAAAAHAAAACgAAAAoAAAAMAAAABQAAAAsAAAAKAAAADAAAAAwAAAAKAAAABQAAAAoAAABLAAAAQAAAADAAAAAFAAAAIAAAAAEAAAABAAAAEAAAAAAAAAAAAAAAXwEAAKAAAAAAAAAAAAAAAF8BAACgAAAAJQAAAAwAAAACAAAAJwAAABgAAAAFAAAAAAAAAP///wAAAAAAJQAAAAwAAAAFAAAATAAAAGQAAAAAAAAAYQAAAF4BAACbAAAAAAAAAGEAAABf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9AAAAA8AAABhAAAAwQAAAHEAAAABAAAAVVWPQVVVj0EPAAAAYQAAABwAAABMAAAAAAAAAAAAAAAAAAAA//////////+EAAAARwB1AHMAdABhAHYAbwAgAEwAbwByAGUAbgB6AG8AIABTAGUAZwBvAHYAaQBhACAAVgBlAHIAYQAJAAAABwAAAAYAAAAEAAAABwAAAAYAAAAIAAAABAAAAAYAAAAIAAAABQAAAAcAAAAHAAAABgAAAAgAAAAEAAAABwAAAAcAAAAIAAAACAAAAAYAAAADAAAABwAAAAQAAAAIAAAABwAAAAUAAAAH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oAAAAA8AAAB2AAAAZAAAAIYAAAABAAAAVVWPQVVVj0EPAAAAdgAAAA4AAABMAAAAAAAAAAAAAAAAAAAA//////////9oAAAAVgBpAGMAZQBwAHIAZQBzAGkAZABlAG4AdABlAAgAAAADAAAABgAAAAcAAAAIAAAABQAAAAcAAAAGAAAAAwAAAAgAAAAHAAAABwAAAAQAAAAH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dAEAAA8AAACLAAAATwEAAJsAAAABAAAAVVWPQVVVj0EPAAAAiwAAADEAAABMAAAABAAAAA4AAACLAAAAUQEAAJwAAACwAAAARgBpAHIAbQBhAGQAbwAgAHAAbwByADoAIAA0ADYAYQBmAGIAOQA3ADcALQAxADYAOAA4AC0ANAA0AGEAZAAtAGEANwBlADQALQBkADIANwAwADIAOQA5ADYAOAA2ADEAZgAAAAYAAAADAAAABQAAAAsAAAAHAAAACAAAAAgAAAAEAAAACAAAAAgAAAAFAAAAAwAAAAQAAAAHAAAABwAAAAcAAAAEAAAACAAAAAcAAAAHAAAABwAAAAUAAAAHAAAABwAAAAcAAAAHAAAABQAAAAcAAAAHAAAABwAAAAgAAAAFAAAABwAAAAcAAAAHAAAABwAAAAUAAAAIAAAABwAAAAcAAAAHAAAABwAAAAcAAAAHAAAABwAAAAcAAAAHAAAABwAAAAQAAAAWAAAADAAAAAAAAAAlAAAADAAAAAIAAAAOAAAAFAAAAAAAAAAQAAAAFAAAAA==</Object>
</Signature>
</file>

<file path=_xmlsignatures/sig1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yutlZPxauYrjsFYDBFcL2SfJC6PGvACuKu0TMZ4mrUM=</DigestValue>
    </Reference>
    <Reference Type="http://www.w3.org/2000/09/xmldsig#Object" URI="#idOfficeObject">
      <DigestMethod Algorithm="http://www.w3.org/2001/04/xmlenc#sha256"/>
      <DigestValue>iAsj/p+8TL+gdPfWxtyXt2MaMpovFRUlzQu3sR25s7k=</DigestValue>
    </Reference>
    <Reference Type="http://uri.etsi.org/01903#SignedProperties" URI="#idSignedProperties">
      <Transforms>
        <Transform Algorithm="http://www.w3.org/TR/2001/REC-xml-c14n-20010315"/>
      </Transforms>
      <DigestMethod Algorithm="http://www.w3.org/2001/04/xmlenc#sha256"/>
      <DigestValue>FKQDEQdwboof+Iyb3itqQ+utl4xRSJ9usTiDmD3+hGg=</DigestValue>
    </Reference>
    <Reference Type="http://www.w3.org/2000/09/xmldsig#Object" URI="#idValidSigLnImg">
      <DigestMethod Algorithm="http://www.w3.org/2001/04/xmlenc#sha256"/>
      <DigestValue>kweLFZjammRFniy1pgwtm197NnExo70ztP4TNxvH2kA=</DigestValue>
    </Reference>
    <Reference Type="http://www.w3.org/2000/09/xmldsig#Object" URI="#idInvalidSigLnImg">
      <DigestMethod Algorithm="http://www.w3.org/2001/04/xmlenc#sha256"/>
      <DigestValue>jkuJqiKoMLWWMCXNiS2oDyxYFdTFI7CRfFDoFwxEnOE=</DigestValue>
    </Reference>
  </SignedInfo>
  <SignatureValue>qjo+n6f6mg4Ck/FK7D2OvCY1pS6cIeDpSOY3fLQuv55qd8xOoKSyGOiqXmIRLELeIsIqiZZXQygg
XeGi3jxvQuoYVshxejg/tOMAKPj8GacGm83VXDLx3YKhC9Qkc3raV9W+b2PuFQK4fKyoJuTnOUx8
jYr9iw/kZTx1ygh+6XAR8t4787Xw+kAGogH0F5+BFwLbLtuyST1OroY/cxamJMIlM3NrT3YkDI9h
TZhucc5Ut27zTrPBTZi98IGJlk+pHiyVnxlpHkM1YHudjgGvf58BZAFOJam5deZIc3bpM8YV+GwI
HTMvhiIFGNfJQx/DpLzKzxNJ1hUk5H2AvPmkYg==</SignatureValue>
  <KeyInfo>
    <X509Data>
      <X509Certificate>MIID8jCCAtqgAwIBAgIQzkxAXrMNfK1H/dg9NIpU1jANBgkqhkiG9w0BAQsFADB4MXYwEQYKCZImiZPyLGQBGRYDbmV0MBUGCgmSJomT8ixkARkWB3dpbmRvd3MwHQYDVQQDExZNUy1Pcmdhbml6YXRpb24tQWNjZXNzMCsGA1UECxMkODJkYmFjYTQtM2U4MS00NmNhLTljNzMtMDk1MGMxZWFjYTk3MB4XDTI0MDYyMTE3MzIzNloXDTM0MDYyMTE4MDIzNlowLzEtMCsGA1UEAxMkNDZhZmI5NzctMTY4OC00NGFkLWE3ZTQtZDI3MDI5OTY4NjFmMIIBIjANBgkqhkiG9w0BAQEFAAOCAQ8AMIIBCgKCAQEA1Oe3tQsIJd6+NikzxSlcEJPVml0OVZzY9vnrVkp18iTHgk87nmhfJva8R1IiUQcbyvuvNBTT0RUHpjPUcLSTbvWXTJX5esVFNKCImcf8leyv6PsRd7MHPKgiSbHpN4w/9pxEJ4qcy7bKGrYz0SAlqrwiGI/Ftd5rhIRbvdl++M3cmWvhxQ8PRykp0TahsAGq9j+zapd/gWceYr11kzXR2f3MgEui8UfM1YoVDNmbV37sKUKBjOl9upJbF/mOQ4njvrUGRyj1BGm1jHywlRGxd/BbVAh+kGao7SCQm8Kvkt9DvCj1avLKW9TAIxcwMY/Ho2CfuXabbdeFzxHo2zeN+QIDAQABo4HAMIG9MAwGA1UdEwEB/wQCMAAwFgYDVR0lAQH/BAwwCgYIKwYBBQUHAwIwIgYLKoZIhvcUAQWCHAIEEwSBEHe5r0aIFq1Ep+TScCmWhh8wIgYLKoZIhvcUAQWCHAMEEwSBEG14BqLx9+xCup08qmbEwx0wIgYLKoZIhvcUAQWCHAUEEwSBEASIu8MHOeNPn67mrJgDckowFAYLKoZIhvcUAQWCHAgEBQSBAlNBMBMGCyqGSIb3FAEFghwHBAQEgQEwMA0GCSqGSIb3DQEBCwUAA4IBAQBOQsmiXin5/2rCW898qjvbnwdSyCsAdPf4aG2+KMFSYqcphyqG08XgMywQ2aLoW/fGMzJbpJakUENg4inojgtCYSyqIxCi1EEhJ02DKv3GLV45q1lX6vQT4Xt1aCr6YxmkkWWp/u0lK45WUOkX8kbpigbMGWHT6ieDbsMjE1pj8gyDoeZjvqVT0xTx9GV3YnJlsfMX3W0Shv5CkUjLMsT2ybSBrlp+21Loz57tQ9M2raIBJba9FT5293uVufiMafs5cQBVIv13fPrgylhutzU2gzOlZFc9y/lC07x6AbpO9boUTzGYn5rslAQaYGD1y3+GSbr/toWBTG+l1Aj6DAxb</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EGxd8xmSYc6jF//r09Q6IUOfVA8T+pgN8dakqARpWv8=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RKO1Sk04tfQnbpp7fV9TYpbVpzJhwfBvK2mFG3lhHTw=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RKO1Sk04tfQnbpp7fV9TYpbVpzJhwfBvK2mFG3lhHTw=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Drh3rMun8lplZ3y4BFjJA5XT6QUSgUHk4FWJ8fTV9lg=</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+f3Xto5JlXh7zTPPq4cY+cKg5H3V59VC3VltxWHyAW4=</DigestValue>
      </Reference>
      <Reference URI="/xl/drawings/vmlDrawing1.vml?ContentType=application/vnd.openxmlformats-officedocument.vmlDrawing">
        <DigestMethod Algorithm="http://www.w3.org/2001/04/xmlenc#sha256"/>
        <DigestValue>bLiarY5TYvhPXVMsHqrhAqKlXANpcihIj1K6l+jGno4=</DigestValue>
      </Reference>
      <Reference URI="/xl/drawings/vmlDrawing2.vml?ContentType=application/vnd.openxmlformats-officedocument.vmlDrawing">
        <DigestMethod Algorithm="http://www.w3.org/2001/04/xmlenc#sha256"/>
        <DigestValue>zRDzdELQSJUdOZBiR8zDumm7Agx+nvDfsIgwuTT9tm4=</DigestValue>
      </Reference>
      <Reference URI="/xl/drawings/vmlDrawing3.vml?ContentType=application/vnd.openxmlformats-officedocument.vmlDrawing">
        <DigestMethod Algorithm="http://www.w3.org/2001/04/xmlenc#sha256"/>
        <DigestValue>TcdDXn1a4lVWI1deKRnuDS5hRK1uu5kHFWwRQpzq3zg=</DigestValue>
      </Reference>
      <Reference URI="/xl/drawings/vmlDrawing4.vml?ContentType=application/vnd.openxmlformats-officedocument.vmlDrawing">
        <DigestMethod Algorithm="http://www.w3.org/2001/04/xmlenc#sha256"/>
        <DigestValue>Vi9CezfLuM8733mHBnbo1c/PCF3pwRegLKwBcpgdk9I=</DigestValue>
      </Reference>
      <Reference URI="/xl/drawings/vmlDrawing5.vml?ContentType=application/vnd.openxmlformats-officedocument.vmlDrawing">
        <DigestMethod Algorithm="http://www.w3.org/2001/04/xmlenc#sha256"/>
        <DigestValue>r6y4QDd63MaiUY1hE/dDtvkNHacqK6Un6vXjo31NXhU=</DigestValue>
      </Reference>
      <Reference URI="/xl/drawings/vmlDrawing6.vml?ContentType=application/vnd.openxmlformats-officedocument.vmlDrawing">
        <DigestMethod Algorithm="http://www.w3.org/2001/04/xmlenc#sha256"/>
        <DigestValue>Z86q1OT0Wewy/m8QQ9uM9tzeBv3UXKqDTEZ/RbOC4Ns=</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8Q3Z0WjB1OTckvssvuCMu889tr3iJXy59P1ToHlR1vE=</DigestValue>
      </Reference>
      <Reference URI="/xl/media/image3.emf?ContentType=image/x-emf">
        <DigestMethod Algorithm="http://www.w3.org/2001/04/xmlenc#sha256"/>
        <DigestValue>3yGBnPYuHzo3AJ2yEJ8QL03ZpV/eWG7/SoVfDTxP1t0=</DigestValue>
      </Reference>
      <Reference URI="/xl/media/image4.emf?ContentType=image/x-emf">
        <DigestMethod Algorithm="http://www.w3.org/2001/04/xmlenc#sha256"/>
        <DigestValue>SGHJORZ2aexBNNDtCbo7Q4mwJVLYBy8Alvtf8AZOuQY=</DigestValue>
      </Reference>
      <Reference URI="/xl/media/image5.emf?ContentType=image/x-emf">
        <DigestMethod Algorithm="http://www.w3.org/2001/04/xmlenc#sha256"/>
        <DigestValue>IeRay/xPAmXwZVJ/1EDcWqnqXydzx8y4X0GewrCfmIc=</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i2jEIZ2oVfV4RRCa64wBYNVtsdfPd0fG5FaDF6VLK34=</DigestValue>
      </Reference>
      <Reference URI="/xl/styles.xml?ContentType=application/vnd.openxmlformats-officedocument.spreadsheetml.styles+xml">
        <DigestMethod Algorithm="http://www.w3.org/2001/04/xmlenc#sha256"/>
        <DigestValue>bqP2rdpjYYUPUpq1fq5xKRrClrBcSnHmOx9HomiC7Kw=</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w/9rRXnNTFzZJmjkgntj/UQWCjR6RTecTE8SvidPILc=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HlDzBkDJfAP9vkztUXM491NWghSsdPS/mzI6E50MHss=</DigestValue>
      </Reference>
      <Reference URI="/xl/worksheets/sheet2.xml?ContentType=application/vnd.openxmlformats-officedocument.spreadsheetml.worksheet+xml">
        <DigestMethod Algorithm="http://www.w3.org/2001/04/xmlenc#sha256"/>
        <DigestValue>UhMifQKm8zB7V/rPMD2dtIYVX+qF5GGahpoV/57aiyA=</DigestValue>
      </Reference>
      <Reference URI="/xl/worksheets/sheet3.xml?ContentType=application/vnd.openxmlformats-officedocument.spreadsheetml.worksheet+xml">
        <DigestMethod Algorithm="http://www.w3.org/2001/04/xmlenc#sha256"/>
        <DigestValue>9y0/BOnziCTrYW0KAmeWwJmnVXw+6h4hJbxWUwbH7yU=</DigestValue>
      </Reference>
      <Reference URI="/xl/worksheets/sheet4.xml?ContentType=application/vnd.openxmlformats-officedocument.spreadsheetml.worksheet+xml">
        <DigestMethod Algorithm="http://www.w3.org/2001/04/xmlenc#sha256"/>
        <DigestValue>zCDde6sdj28t+KvIWK/A9dCdkigBmL45GPrWSHHrW6c=</DigestValue>
      </Reference>
      <Reference URI="/xl/worksheets/sheet5.xml?ContentType=application/vnd.openxmlformats-officedocument.spreadsheetml.worksheet+xml">
        <DigestMethod Algorithm="http://www.w3.org/2001/04/xmlenc#sha256"/>
        <DigestValue>0cCBjTYE5iup8Fs48V/zNDNleEVBKK+21I4sqQ2BGoY=</DigestValue>
      </Reference>
      <Reference URI="/xl/worksheets/sheet6.xml?ContentType=application/vnd.openxmlformats-officedocument.spreadsheetml.worksheet+xml">
        <DigestMethod Algorithm="http://www.w3.org/2001/04/xmlenc#sha256"/>
        <DigestValue>VYqnmCBa/aZcagTaHMwYgML/x4oeoV9DuJ5lo2oj/lg=</DigestValue>
      </Reference>
    </Manifest>
    <SignatureProperties>
      <SignatureProperty Id="idSignatureTime" Target="#idPackageSignature">
        <mdssi:SignatureTime xmlns:mdssi="http://schemas.openxmlformats.org/package/2006/digital-signature">
          <mdssi:Format>YYYY-MM-DDThh:mm:ssTZD</mdssi:Format>
          <mdssi:Value>2025-08-14T22:46:41Z</mdssi:Value>
        </mdssi:SignatureTime>
      </SignatureProperty>
    </SignatureProperties>
  </Object>
  <Object Id="idOfficeObject">
    <SignatureProperties>
      <SignatureProperty Id="idOfficeV1Details" Target="#idPackageSignature">
        <SignatureInfoV1 xmlns="http://schemas.microsoft.com/office/2006/digsig">
          <SetupID>{B53440DF-68F0-403C-811A-4CA7E34B95AD}</SetupID>
          <SignatureText>Gustavo Segovia</SignatureText>
          <SignatureImage/>
          <SignatureComments/>
          <WindowsVersion>10.0</WindowsVersion>
          <OfficeVersion>16.0.18925/26</OfficeVersion>
          <ApplicationVersion>16.0.18925</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2025-08-14T22:46:41Z</xd:SigningTime>
          <xd:SigningCertificate>
            <xd:Cert>
              <xd:CertDigest>
                <DigestMethod Algorithm="http://www.w3.org/2001/04/xmlenc#sha256"/>
                <DigestValue>t/gs2+VWVHPoBknSh1ciZw5N79Z03qRRA42gGy8WQd8=</DigestValue>
              </xd:CertDigest>
              <xd:IssuerSerial>
                <X509IssuerName>DC=net + DC=windows + CN=MS-Organization-Access + OU=82dbaca4-3e81-46ca-9c73-0950c1eaca97</X509IssuerName>
                <X509SerialNumber>274216887270017348329301336727938028758</X509SerialNumber>
              </xd:IssuerSerial>
            </xd:Cert>
          </xd:SigningCertificate>
          <xd:SignaturePolicyIdentifier>
            <xd:SignaturePolicyImplied/>
          </xd:SignaturePolicyIdentifier>
        </xd:SignedSignatureProperties>
      </xd:SignedProperties>
    </xd:QualifyingProperties>
  </Object>
  <Object Id="idValidSigLnImg">AQAAAGwAAAAAAAAAAAAAAF4BAACfAAAAAAAAAAAAAACRGAAAMwsAACBFTUYAAAEAQBwAAKoAAAAGAAAAAAAAAAAAAAAAAAAAgAcAALAEAABYAQAA1wAAAAAAAAAAAAAAAAAAAMA/BQDYRwM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QA0AC8AOAAvADIAMAAyADUAAAAHAAAABwAAAAUAAAAHAAAABQAAAAcAAAAHAAAABw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MQAAABWAAAAMAAAADsAAACV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UAAABXAAAAJQAAAAwAAAAEAAAAVAAAAKgAAAAxAAAAOwAAAMMAAABWAAAAAQAAAFVVj0FVVY9BMQAAADsAAAAPAAAATAAAAAAAAAAAAAAAAAAAAP//////////bAAAAEcAdQBzAHQAYQB2AG8AIABTAGUAZwBvAHYAaQBhAF9rDgAAAAsAAAAIAAAABwAAAAoAAAAKAAAADAAAAAUAAAALAAAACgAAAAwAAAAMAAAACgAAAAUAAAAK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PQAAAAPAAAAYQAAAMEAAABxAAAAAQAAAFVVj0FVVY9BDwAAAGEAAAAcAAAATAAAAAAAAAAAAAAAAAAAAP//////////hAAAAEcAdQBzAHQAYQB2AG8AIABMAG8AcgBlAG4AegBvACAAUwBlAGcAbwB2AGkAYQAgAFYAZQByAGEACQAAAAcAAAAGAAAABAAAAAcAAAAGAAAACAAAAAQAAAAGAAAACAAAAAUAAAAHAAAABwAAAAYAAAAIAAAABAAAAAcAAAAHAAAACAAAAAgAAAAGAAAAAwAAAAcAAAAEAAAACAAAAAcAAAAFAAAABwAAAEsAAABAAAAAMAAAAAUAAAAgAAAAAQAAAAEAAAAQAAAAAAAAAAAAAABfAQAAoAAAAAAAAAAAAAAAXwEAAKAAAAAlAAAADAAAAAI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KAAAAAPAAAAdgAAAGQAAACGAAAAAQAAAFVVj0FVVY9BDwAAAHYAAAAOAAAATAAAAAAAAAAAAAAAAAAAAP//////////aAAAAFYAaQBjAGUAcAByAGUAcwBpAGQAZQBuAHQAZQAIAAAAAwAAAAYAAAAHAAAACAAAAAUAAAAHAAAABgAAAAMAAAAIAAAABwAAAAcAAAAEAAAABwAAAEsAAABAAAAAMAAAAAUAAAAgAAAAAQAAAAEAAAAQAAAAAAAAAAAAAABfAQAAoAAAAAAAAAAAAAAAXwEAAKAAAAAlAAAADAAAAAIAAAAnAAAAGAAAAAUAAAAAAAAA////AAAAAAAlAAAADAAAAAUAAABMAAAAZAAAAA4AAACLAAAAUAEAAJsAAAAOAAAAiwAAAEMBAAARAAAAIQDwAAAAAAAAAAAAAACAPwAAAAAAAAAAAACAPwAAAAAAAAAAAAAAAAAAAAAAAAAAAAAAAAAAAAAAAAAAJQAAAAwAAAAAAACAKAAAAAwAAAAFAAAAJQAAAAwAAAABAAAAGAAAAAwAAAAAAAAAEgAAAAwAAAABAAAAFgAAAAwAAAAAAAAAVAAAAHQBAAAPAAAAiwAAAE8BAACbAAAAAQAAAFVVj0FVVY9BDwAAAIsAAAAxAAAATAAAAAQAAAAOAAAAiwAAAFEBAACcAAAAsAAAAEYAaQByAG0AYQBkAG8AIABwAG8AcgA6ACAANAA2AGEAZgBiADkANwA3AC0AMQA2ADgAOAAtADQANABhAGQALQBhADcAZQA0AC0AZAAyADcAMAAyADkAOQA2ADgANgAxAGYAAAAGAAAAAwAAAAUAAAALAAAABwAAAAgAAAAIAAAABAAAAAgAAAAIAAAABQAAAAMAAAAEAAAABwAAAAcAAAAHAAAABAAAAAgAAAAHAAAABwAAAAcAAAAFAAAABwAAAAcAAAAHAAAABwAAAAUAAAAHAAAABwAAAAcAAAAIAAAABQAAAAcAAAAHAAAABwAAAAcAAAAFAAAACAAAAAcAAAAHAAAABwAAAAcAAAAHAAAABwAAAAcAAAAHAAAABwAAAAcAAAAEAAAAFgAAAAwAAAAAAAAAJQAAAAwAAAACAAAADgAAABQAAAAAAAAAEAAAABQAAAA=</Object>
  <Object Id="idInvalidSigLnImg">AQAAAGwAAAAAAAAAAAAAAF4BAACfAAAAAAAAAAAAAACRGAAAMwsAACBFTUYAAAEAwCIAALEAAAAGAAAAAAAAAAAAAAAAAAAAgAcAALAEAABYAQAA1wAAAAAAAAAAAAAAAAAAAMA/BQDYRwM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Bg/AYAAAADAAAABQAAAAsAAAAHAAAABAAAAAcAAAAIAAAABAAAAAYAAAAHAAAAAwAAAAMAAAAIAAAABwAAAEsAAABAAAAAMAAAAAUAAAAgAAAAAQAAAAEAAAAQAAAAAAAAAAAAAABfAQAAoAAAAAAAAAAAAAAAX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xAAAAFYAAAAwAAAAOwAAAJU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xQAAAFcAAAAlAAAADAAAAAQAAABUAAAAqAAAADEAAAA7AAAAwwAAAFYAAAABAAAAVVWPQVVVj0ExAAAAOwAAAA8AAABMAAAAAAAAAAAAAAAAAAAA//////////9sAAAARwB1AHMAdABhAHYAbwAgAFMAZQBnAG8AdgBpAGEAAAAOAAAACwAAAAgAAAAHAAAACgAAAAoAAAAMAAAABQAAAAsAAAAKAAAADAAAAAwAAAAKAAAABQAAAAoAAABLAAAAQAAAADAAAAAFAAAAIAAAAAEAAAABAAAAEAAAAAAAAAAAAAAAXwEAAKAAAAAAAAAAAAAAAF8BAACgAAAAJQAAAAwAAAACAAAAJwAAABgAAAAFAAAAAAAAAP///wAAAAAAJQAAAAwAAAAFAAAATAAAAGQAAAAAAAAAYQAAAF4BAACbAAAAAAAAAGEAAABf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9AAAAA8AAABhAAAAwQAAAHEAAAABAAAAVVWPQVVVj0EPAAAAYQAAABwAAABMAAAAAAAAAAAAAAAAAAAA//////////+EAAAARwB1AHMAdABhAHYAbwAgAEwAbwByAGUAbgB6AG8AIABTAGUAZwBvAHYAaQBhACAAVgBlAHIAYQAJAAAABwAAAAYAAAAEAAAABwAAAAYAAAAIAAAABAAAAAYAAAAIAAAABQAAAAcAAAAHAAAABgAAAAgAAAAEAAAABwAAAAcAAAAIAAAACAAAAAYAAAADAAAABwAAAAQAAAAIAAAABwAAAAUAAAAH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oAAAAA8AAAB2AAAAZAAAAIYAAAABAAAAVVWPQVVVj0EPAAAAdgAAAA4AAABMAAAAAAAAAAAAAAAAAAAA//////////9oAAAAVgBpAGMAZQBwAHIAZQBzAGkAZABlAG4AdABlAAgAAAADAAAABgAAAAcAAAAIAAAABQAAAAcAAAAGAAAAAwAAAAgAAAAHAAAABwAAAAQAAAAH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dAEAAA8AAACLAAAATwEAAJsAAAABAAAAVVWPQVVVj0EPAAAAiwAAADEAAABMAAAABAAAAA4AAACLAAAAUQEAAJwAAACwAAAARgBpAHIAbQBhAGQAbwAgAHAAbwByADoAIAA0ADYAYQBmAGIAOQA3ADcALQAxADYAOAA4AC0ANAA0AGEAZAAtAGEANwBlADQALQBkADIANwAwADIAOQA5ADYAOAA2ADEAZgAAAAYAAAADAAAABQAAAAsAAAAHAAAACAAAAAgAAAAEAAAACAAAAAgAAAAFAAAAAwAAAAQAAAAHAAAABwAAAAcAAAAEAAAACAAAAAcAAAAHAAAABwAAAAUAAAAHAAAABwAAAAcAAAAHAAAABQAAAAcAAAAHAAAABwAAAAgAAAAFAAAABwAAAAcAAAAHAAAABwAAAAUAAAAIAAAABwAAAAcAAAAHAAAABwAAAAcAAAAHAAAABwAAAAcAAAAHAAAABwAAAAQAAAAWAAAADAAAAAAAAAAlAAAADAAAAAIAAAAOAAAAFAAAAAAAAAAQAAAAFAAAAA==</Object>
</Signature>
</file>

<file path=_xmlsignatures/sig1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Ey7nwNP6wy07NbwM+0r2FjzixnE+/Uq1XC+sAwUvcuc=</DigestValue>
    </Reference>
    <Reference Type="http://www.w3.org/2000/09/xmldsig#Object" URI="#idOfficeObject">
      <DigestMethod Algorithm="http://www.w3.org/2001/04/xmlenc#sha256"/>
      <DigestValue>Rv3Jl6yH3ggp00DrRMok6V4NVDcCeIaLleMfZAkbYTI=</DigestValue>
    </Reference>
    <Reference Type="http://uri.etsi.org/01903#SignedProperties" URI="#idSignedProperties">
      <Transforms>
        <Transform Algorithm="http://www.w3.org/TR/2001/REC-xml-c14n-20010315"/>
      </Transforms>
      <DigestMethod Algorithm="http://www.w3.org/2001/04/xmlenc#sha256"/>
      <DigestValue>KHjxomky96bToqpACv7RL9rrvrrbjNDeH7zMwCdRZ8k=</DigestValue>
    </Reference>
    <Reference Type="http://www.w3.org/2000/09/xmldsig#Object" URI="#idValidSigLnImg">
      <DigestMethod Algorithm="http://www.w3.org/2001/04/xmlenc#sha256"/>
      <DigestValue>L3+Bkdo8amH6Fw2mS1FY2Ns+OFyNobwCHzZJcTWq3Kk=</DigestValue>
    </Reference>
    <Reference Type="http://www.w3.org/2000/09/xmldsig#Object" URI="#idInvalidSigLnImg">
      <DigestMethod Algorithm="http://www.w3.org/2001/04/xmlenc#sha256"/>
      <DigestValue>Lem7QvU1FTSc4TIjzWpSJLYUOvJ/BrpfGa0IOzL6B3Q=</DigestValue>
    </Reference>
  </SignedInfo>
  <SignatureValue>KO2MtfTkdIpZX3AC+EJTQQIAcWFiqCjh5PngCvXdMmA6ymrCvkiukXa8CY8FQVNIndYS+bjKjB5R
hvPieFJYj66ysN5dVGzjyz/yrUMT4QrWoMmSs1sZjuCjAEYFWOuzv5e/R2ciI6Ri8+PHTiPskOE4
J5s8V92+BkmjsWRriM87GDfM9h55cGj6BddaomPttUA+pTfCQBQNZDsY2NtQ1VAqotNN/2n1t1h7
gn9dru/okZ5RbqYSV30rsncHeCkQ0cD5o1mUSJjAYDFiKrV1UeX0UikCa8WKWViqjCKsqZApixIz
itpF/F0bOO1r2lfn4jdB3qqpFfzQ12NaVXxdZw==</SignatureValue>
  <KeyInfo>
    <X509Data>
      <X509Certificate>MIID8jCCAtqgAwIBAgIQzkxAXrMNfK1H/dg9NIpU1jANBgkqhkiG9w0BAQsFADB4MXYwEQYKCZImiZPyLGQBGRYDbmV0MBUGCgmSJomT8ixkARkWB3dpbmRvd3MwHQYDVQQDExZNUy1Pcmdhbml6YXRpb24tQWNjZXNzMCsGA1UECxMkODJkYmFjYTQtM2U4MS00NmNhLTljNzMtMDk1MGMxZWFjYTk3MB4XDTI0MDYyMTE3MzIzNloXDTM0MDYyMTE4MDIzNlowLzEtMCsGA1UEAxMkNDZhZmI5NzctMTY4OC00NGFkLWE3ZTQtZDI3MDI5OTY4NjFmMIIBIjANBgkqhkiG9w0BAQEFAAOCAQ8AMIIBCgKCAQEA1Oe3tQsIJd6+NikzxSlcEJPVml0OVZzY9vnrVkp18iTHgk87nmhfJva8R1IiUQcbyvuvNBTT0RUHpjPUcLSTbvWXTJX5esVFNKCImcf8leyv6PsRd7MHPKgiSbHpN4w/9pxEJ4qcy7bKGrYz0SAlqrwiGI/Ftd5rhIRbvdl++M3cmWvhxQ8PRykp0TahsAGq9j+zapd/gWceYr11kzXR2f3MgEui8UfM1YoVDNmbV37sKUKBjOl9upJbF/mOQ4njvrUGRyj1BGm1jHywlRGxd/BbVAh+kGao7SCQm8Kvkt9DvCj1avLKW9TAIxcwMY/Ho2CfuXabbdeFzxHo2zeN+QIDAQABo4HAMIG9MAwGA1UdEwEB/wQCMAAwFgYDVR0lAQH/BAwwCgYIKwYBBQUHAwIwIgYLKoZIhvcUAQWCHAIEEwSBEHe5r0aIFq1Ep+TScCmWhh8wIgYLKoZIhvcUAQWCHAMEEwSBEG14BqLx9+xCup08qmbEwx0wIgYLKoZIhvcUAQWCHAUEEwSBEASIu8MHOeNPn67mrJgDckowFAYLKoZIhvcUAQWCHAgEBQSBAlNBMBMGCyqGSIb3FAEFghwHBAQEgQEwMA0GCSqGSIb3DQEBCwUAA4IBAQBOQsmiXin5/2rCW898qjvbnwdSyCsAdPf4aG2+KMFSYqcphyqG08XgMywQ2aLoW/fGMzJbpJakUENg4inojgtCYSyqIxCi1EEhJ02DKv3GLV45q1lX6vQT4Xt1aCr6YxmkkWWp/u0lK45WUOkX8kbpigbMGWHT6ieDbsMjE1pj8gyDoeZjvqVT0xTx9GV3YnJlsfMX3W0Shv5CkUjLMsT2ybSBrlp+21Loz57tQ9M2raIBJba9FT5293uVufiMafs5cQBVIv13fPrgylhutzU2gzOlZFc9y/lC07x6AbpO9boUTzGYn5rslAQaYGD1y3+GSbr/toWBTG+l1Aj6DAxb</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EGxd8xmSYc6jF//r09Q6IUOfVA8T+pgN8dakqARpWv8=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RKO1Sk04tfQnbpp7fV9TYpbVpzJhwfBvK2mFG3lhHTw=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RKO1Sk04tfQnbpp7fV9TYpbVpzJhwfBvK2mFG3lhHTw=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Drh3rMun8lplZ3y4BFjJA5XT6QUSgUHk4FWJ8fTV9lg=</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+f3Xto5JlXh7zTPPq4cY+cKg5H3V59VC3VltxWHyAW4=</DigestValue>
      </Reference>
      <Reference URI="/xl/drawings/vmlDrawing1.vml?ContentType=application/vnd.openxmlformats-officedocument.vmlDrawing">
        <DigestMethod Algorithm="http://www.w3.org/2001/04/xmlenc#sha256"/>
        <DigestValue>bLiarY5TYvhPXVMsHqrhAqKlXANpcihIj1K6l+jGno4=</DigestValue>
      </Reference>
      <Reference URI="/xl/drawings/vmlDrawing2.vml?ContentType=application/vnd.openxmlformats-officedocument.vmlDrawing">
        <DigestMethod Algorithm="http://www.w3.org/2001/04/xmlenc#sha256"/>
        <DigestValue>zRDzdELQSJUdOZBiR8zDumm7Agx+nvDfsIgwuTT9tm4=</DigestValue>
      </Reference>
      <Reference URI="/xl/drawings/vmlDrawing3.vml?ContentType=application/vnd.openxmlformats-officedocument.vmlDrawing">
        <DigestMethod Algorithm="http://www.w3.org/2001/04/xmlenc#sha256"/>
        <DigestValue>TcdDXn1a4lVWI1deKRnuDS5hRK1uu5kHFWwRQpzq3zg=</DigestValue>
      </Reference>
      <Reference URI="/xl/drawings/vmlDrawing4.vml?ContentType=application/vnd.openxmlformats-officedocument.vmlDrawing">
        <DigestMethod Algorithm="http://www.w3.org/2001/04/xmlenc#sha256"/>
        <DigestValue>Vi9CezfLuM8733mHBnbo1c/PCF3pwRegLKwBcpgdk9I=</DigestValue>
      </Reference>
      <Reference URI="/xl/drawings/vmlDrawing5.vml?ContentType=application/vnd.openxmlformats-officedocument.vmlDrawing">
        <DigestMethod Algorithm="http://www.w3.org/2001/04/xmlenc#sha256"/>
        <DigestValue>r6y4QDd63MaiUY1hE/dDtvkNHacqK6Un6vXjo31NXhU=</DigestValue>
      </Reference>
      <Reference URI="/xl/drawings/vmlDrawing6.vml?ContentType=application/vnd.openxmlformats-officedocument.vmlDrawing">
        <DigestMethod Algorithm="http://www.w3.org/2001/04/xmlenc#sha256"/>
        <DigestValue>Z86q1OT0Wewy/m8QQ9uM9tzeBv3UXKqDTEZ/RbOC4Ns=</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8Q3Z0WjB1OTckvssvuCMu889tr3iJXy59P1ToHlR1vE=</DigestValue>
      </Reference>
      <Reference URI="/xl/media/image3.emf?ContentType=image/x-emf">
        <DigestMethod Algorithm="http://www.w3.org/2001/04/xmlenc#sha256"/>
        <DigestValue>3yGBnPYuHzo3AJ2yEJ8QL03ZpV/eWG7/SoVfDTxP1t0=</DigestValue>
      </Reference>
      <Reference URI="/xl/media/image4.emf?ContentType=image/x-emf">
        <DigestMethod Algorithm="http://www.w3.org/2001/04/xmlenc#sha256"/>
        <DigestValue>SGHJORZ2aexBNNDtCbo7Q4mwJVLYBy8Alvtf8AZOuQY=</DigestValue>
      </Reference>
      <Reference URI="/xl/media/image5.emf?ContentType=image/x-emf">
        <DigestMethod Algorithm="http://www.w3.org/2001/04/xmlenc#sha256"/>
        <DigestValue>IeRay/xPAmXwZVJ/1EDcWqnqXydzx8y4X0GewrCfmIc=</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i2jEIZ2oVfV4RRCa64wBYNVtsdfPd0fG5FaDF6VLK34=</DigestValue>
      </Reference>
      <Reference URI="/xl/styles.xml?ContentType=application/vnd.openxmlformats-officedocument.spreadsheetml.styles+xml">
        <DigestMethod Algorithm="http://www.w3.org/2001/04/xmlenc#sha256"/>
        <DigestValue>bqP2rdpjYYUPUpq1fq5xKRrClrBcSnHmOx9HomiC7Kw=</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w/9rRXnNTFzZJmjkgntj/UQWCjR6RTecTE8SvidPILc=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HlDzBkDJfAP9vkztUXM491NWghSsdPS/mzI6E50MHss=</DigestValue>
      </Reference>
      <Reference URI="/xl/worksheets/sheet2.xml?ContentType=application/vnd.openxmlformats-officedocument.spreadsheetml.worksheet+xml">
        <DigestMethod Algorithm="http://www.w3.org/2001/04/xmlenc#sha256"/>
        <DigestValue>UhMifQKm8zB7V/rPMD2dtIYVX+qF5GGahpoV/57aiyA=</DigestValue>
      </Reference>
      <Reference URI="/xl/worksheets/sheet3.xml?ContentType=application/vnd.openxmlformats-officedocument.spreadsheetml.worksheet+xml">
        <DigestMethod Algorithm="http://www.w3.org/2001/04/xmlenc#sha256"/>
        <DigestValue>9y0/BOnziCTrYW0KAmeWwJmnVXw+6h4hJbxWUwbH7yU=</DigestValue>
      </Reference>
      <Reference URI="/xl/worksheets/sheet4.xml?ContentType=application/vnd.openxmlformats-officedocument.spreadsheetml.worksheet+xml">
        <DigestMethod Algorithm="http://www.w3.org/2001/04/xmlenc#sha256"/>
        <DigestValue>zCDde6sdj28t+KvIWK/A9dCdkigBmL45GPrWSHHrW6c=</DigestValue>
      </Reference>
      <Reference URI="/xl/worksheets/sheet5.xml?ContentType=application/vnd.openxmlformats-officedocument.spreadsheetml.worksheet+xml">
        <DigestMethod Algorithm="http://www.w3.org/2001/04/xmlenc#sha256"/>
        <DigestValue>0cCBjTYE5iup8Fs48V/zNDNleEVBKK+21I4sqQ2BGoY=</DigestValue>
      </Reference>
      <Reference URI="/xl/worksheets/sheet6.xml?ContentType=application/vnd.openxmlformats-officedocument.spreadsheetml.worksheet+xml">
        <DigestMethod Algorithm="http://www.w3.org/2001/04/xmlenc#sha256"/>
        <DigestValue>VYqnmCBa/aZcagTaHMwYgML/x4oeoV9DuJ5lo2oj/lg=</DigestValue>
      </Reference>
    </Manifest>
    <SignatureProperties>
      <SignatureProperty Id="idSignatureTime" Target="#idPackageSignature">
        <mdssi:SignatureTime xmlns:mdssi="http://schemas.openxmlformats.org/package/2006/digital-signature">
          <mdssi:Format>YYYY-MM-DDThh:mm:ssTZD</mdssi:Format>
          <mdssi:Value>2025-08-14T22:47:01Z</mdssi:Value>
        </mdssi:SignatureTime>
      </SignatureProperty>
    </SignatureProperties>
  </Object>
  <Object Id="idOfficeObject">
    <SignatureProperties>
      <SignatureProperty Id="idOfficeV1Details" Target="#idPackageSignature">
        <SignatureInfoV1 xmlns="http://schemas.microsoft.com/office/2006/digsig">
          <SetupID>{3A22DAB3-8A98-4959-A01E-BD940E815A5C}</SetupID>
          <SignatureText>Gustavo Segovia</SignatureText>
          <SignatureImage/>
          <SignatureComments/>
          <WindowsVersion>10.0</WindowsVersion>
          <OfficeVersion>16.0.18925/26</OfficeVersion>
          <ApplicationVersion>16.0.18925</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2025-08-14T22:47:01Z</xd:SigningTime>
          <xd:SigningCertificate>
            <xd:Cert>
              <xd:CertDigest>
                <DigestMethod Algorithm="http://www.w3.org/2001/04/xmlenc#sha256"/>
                <DigestValue>t/gs2+VWVHPoBknSh1ciZw5N79Z03qRRA42gGy8WQd8=</DigestValue>
              </xd:CertDigest>
              <xd:IssuerSerial>
                <X509IssuerName>DC=net + DC=windows + CN=MS-Organization-Access + OU=82dbaca4-3e81-46ca-9c73-0950c1eaca97</X509IssuerName>
                <X509SerialNumber>274216887270017348329301336727938028758</X509SerialNumber>
              </xd:IssuerSerial>
            </xd:Cert>
          </xd:SigningCertificate>
          <xd:SignaturePolicyIdentifier>
            <xd:SignaturePolicyImplied/>
          </xd:SignaturePolicyIdentifier>
        </xd:SignedSignatureProperties>
      </xd:SignedProperties>
    </xd:QualifyingProperties>
  </Object>
  <Object Id="idValidSigLnImg">AQAAAGwAAAAAAAAAAAAAAF4BAACfAAAAAAAAAAAAAACRGAAAMwsAACBFTUYAAAEAQBwAAKoAAAAGAAAAAAAAAAAAAAAAAAAAgAcAALAEAABYAQAA1wAAAAAAAAAAAAAAAAAAAMA/BQDYRwM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QA0AC8AOAAvADIAMAAyADUAAAAHAAAABwAAAAUAAAAHAAAABQAAAAcAAAAHAAAABw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MQAAABWAAAAMAAAADsAAACV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UAAABXAAAAJQAAAAwAAAAEAAAAVAAAAKgAAAAxAAAAOwAAAMMAAABWAAAAAQAAAFVVj0FVVY9BMQAAADsAAAAPAAAATAAAAAAAAAAAAAAAAAAAAP//////////bAAAAEcAdQBzAHQAYQB2AG8AIABTAGUAZwBvAHYAaQBhAAAADgAAAAsAAAAIAAAABwAAAAoAAAAKAAAADAAAAAUAAAALAAAACgAAAAwAAAAMAAAACgAAAAUAAAAK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PQAAAAPAAAAYQAAAMEAAABxAAAAAQAAAFVVj0FVVY9BDwAAAGEAAAAcAAAATAAAAAAAAAAAAAAAAAAAAP//////////hAAAAEcAdQBzAHQAYQB2AG8AIABMAG8AcgBlAG4AegBvACAAUwBlAGcAbwB2AGkAYQAgAFYAZQByAGEACQAAAAcAAAAGAAAABAAAAAcAAAAGAAAACAAAAAQAAAAGAAAACAAAAAUAAAAHAAAABwAAAAYAAAAIAAAABAAAAAcAAAAHAAAACAAAAAgAAAAGAAAAAwAAAAcAAAAEAAAACAAAAAcAAAAFAAAABwAAAEsAAABAAAAAMAAAAAUAAAAgAAAAAQAAAAEAAAAQAAAAAAAAAAAAAABfAQAAoAAAAAAAAAAAAAAAXwEAAKAAAAAlAAAADAAAAAI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KAAAAAPAAAAdgAAAGQAAACGAAAAAQAAAFVVj0FVVY9BDwAAAHYAAAAOAAAATAAAAAAAAAAAAAAAAAAAAP//////////aAAAAFYAaQBjAGUAcAByAGUAcwBpAGQAZQBuAHQAZQAIAAAAAwAAAAYAAAAHAAAACAAAAAUAAAAHAAAABgAAAAMAAAAIAAAABwAAAAcAAAAEAAAABwAAAEsAAABAAAAAMAAAAAUAAAAgAAAAAQAAAAEAAAAQAAAAAAAAAAAAAABfAQAAoAAAAAAAAAAAAAAAXwEAAKAAAAAlAAAADAAAAAIAAAAnAAAAGAAAAAUAAAAAAAAA////AAAAAAAlAAAADAAAAAUAAABMAAAAZAAAAA4AAACLAAAAUAEAAJsAAAAOAAAAiwAAAEMBAAARAAAAIQDwAAAAAAAAAAAAAACAPwAAAAAAAAAAAACAPwAAAAAAAAAAAAAAAAAAAAAAAAAAAAAAAAAAAAAAAAAAJQAAAAwAAAAAAACAKAAAAAwAAAAFAAAAJQAAAAwAAAABAAAAGAAAAAwAAAAAAAAAEgAAAAwAAAABAAAAFgAAAAwAAAAAAAAAVAAAAHQBAAAPAAAAiwAAAE8BAACbAAAAAQAAAFVVj0FVVY9BDwAAAIsAAAAxAAAATAAAAAQAAAAOAAAAiwAAAFEBAACcAAAAsAAAAEYAaQByAG0AYQBkAG8AIABwAG8AcgA6ACAANAA2AGEAZgBiADkANwA3AC0AMQA2ADgAOAAtADQANABhAGQALQBhADcAZQA0AC0AZAAyADcAMAAyADkAOQA2ADgANgAxAGYAAAAGAAAAAwAAAAUAAAALAAAABwAAAAgAAAAIAAAABAAAAAgAAAAIAAAABQAAAAMAAAAEAAAABwAAAAcAAAAHAAAABAAAAAgAAAAHAAAABwAAAAcAAAAFAAAABwAAAAcAAAAHAAAABwAAAAUAAAAHAAAABwAAAAcAAAAIAAAABQAAAAcAAAAHAAAABwAAAAcAAAAFAAAACAAAAAcAAAAHAAAABwAAAAcAAAAHAAAABwAAAAcAAAAHAAAABwAAAAcAAAAEAAAAFgAAAAwAAAAAAAAAJQAAAAwAAAACAAAADgAAABQAAAAAAAAAEAAAABQAAAA=</Object>
  <Object Id="idInvalidSigLnImg">AQAAAGwAAAAAAAAAAAAAAF4BAACfAAAAAAAAAAAAAACRGAAAMwsAACBFTUYAAAEAwCIAALEAAAAGAAAAAAAAAAAAAAAAAAAAgAcAALAEAABYAQAA1wAAAAAAAAAAAAAAAAAAAMA/BQDYRwM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Bg/AYAAAADAAAABQAAAAsAAAAHAAAABAAAAAcAAAAIAAAABAAAAAYAAAAHAAAAAwAAAAMAAAAIAAAABwAAAEsAAABAAAAAMAAAAAUAAAAgAAAAAQAAAAEAAAAQAAAAAAAAAAAAAABfAQAAoAAAAAAAAAAAAAAAX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dQ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xAAAAFYAAAAwAAAAOwAAAJU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xQAAAFcAAAAlAAAADAAAAAQAAABUAAAAqAAAADEAAAA7AAAAwwAAAFYAAAABAAAAVVWPQVVVj0ExAAAAOwAAAA8AAABMAAAAAAAAAAAAAAAAAAAA//////////9sAAAARwB1AHMAdABhAHYAbwAgAFMAZQBnAG8AdgBpAGEALQAOAAAACwAAAAgAAAAHAAAACgAAAAoAAAAMAAAABQAAAAsAAAAKAAAADAAAAAwAAAAKAAAABQAAAAoAAABLAAAAQAAAADAAAAAFAAAAIAAAAAEAAAABAAAAEAAAAAAAAAAAAAAAXwEAAKAAAAAAAAAAAAAAAF8BAACgAAAAJQAAAAwAAAACAAAAJwAAABgAAAAFAAAAAAAAAP///wAAAAAAJQAAAAwAAAAFAAAATAAAAGQAAAAAAAAAYQAAAF4BAACbAAAAAAAAAGEAAABf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9AAAAA8AAABhAAAAwQAAAHEAAAABAAAAVVWPQVVVj0EPAAAAYQAAABwAAABMAAAAAAAAAAAAAAAAAAAA//////////+EAAAARwB1AHMAdABhAHYAbwAgAEwAbwByAGUAbgB6AG8AIABTAGUAZwBvAHYAaQBhACAAVgBlAHIAYQAJAAAABwAAAAYAAAAEAAAABwAAAAYAAAAIAAAABAAAAAYAAAAIAAAABQAAAAcAAAAHAAAABgAAAAgAAAAEAAAABwAAAAcAAAAIAAAACAAAAAYAAAADAAAABwAAAAQAAAAIAAAABwAAAAUAAAAH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oAAAAA8AAAB2AAAAZAAAAIYAAAABAAAAVVWPQVVVj0EPAAAAdgAAAA4AAABMAAAAAAAAAAAAAAAAAAAA//////////9oAAAAVgBpAGMAZQBwAHIAZQBzAGkAZABlAG4AdABlAAgAAAADAAAABgAAAAcAAAAIAAAABQAAAAcAAAAGAAAAAwAAAAgAAAAHAAAABwAAAAQAAAAH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dAEAAA8AAACLAAAATwEAAJsAAAABAAAAVVWPQVVVj0EPAAAAiwAAADEAAABMAAAABAAAAA4AAACLAAAAUQEAAJwAAACwAAAARgBpAHIAbQBhAGQAbwAgAHAAbwByADoAIAA0ADYAYQBmAGIAOQA3ADcALQAxADYAOAA4AC0ANAA0AGEAZAAtAGEANwBlADQALQBkADIANwAwADIAOQA5ADYAOAA2ADEAZgAAAAYAAAADAAAABQAAAAsAAAAHAAAACAAAAAgAAAAEAAAACAAAAAgAAAAFAAAAAwAAAAQAAAAHAAAABwAAAAcAAAAEAAAACAAAAAcAAAAHAAAABwAAAAUAAAAHAAAABwAAAAcAAAAHAAAABQAAAAcAAAAHAAAABwAAAAgAAAAFAAAABwAAAAcAAAAHAAAABwAAAAUAAAAIAAAABwAAAAcAAAAHAAAABwAAAAcAAAAHAAAABwAAAAcAAAAHAAAABwAAAAQAAAAWAAAADAAAAAAAAAAlAAAADAAAAAIAAAAOAAAAFAAAAAAAAAAQAAAAFAAAAA==</Object>
</Signature>
</file>

<file path=_xmlsignatures/sig1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bZF+Vo65JWh5Ydg8i4ExtxiVZRZ/AUlL6flNjdnHiYI=</DigestValue>
    </Reference>
    <Reference Type="http://www.w3.org/2000/09/xmldsig#Object" URI="#idOfficeObject">
      <DigestMethod Algorithm="http://www.w3.org/2001/04/xmlenc#sha256"/>
      <DigestValue>z3ttwOORtF1H4noCCu46yC1/LWBg6Lbvb4X+oEnAn8s=</DigestValue>
    </Reference>
    <Reference Type="http://uri.etsi.org/01903#SignedProperties" URI="#idSignedProperties">
      <Transforms>
        <Transform Algorithm="http://www.w3.org/TR/2001/REC-xml-c14n-20010315"/>
      </Transforms>
      <DigestMethod Algorithm="http://www.w3.org/2001/04/xmlenc#sha256"/>
      <DigestValue>pseaBLifebYVXNkVOQ4U5OfOraBxhfXaaKm4lCVuMvA=</DigestValue>
    </Reference>
    <Reference Type="http://www.w3.org/2000/09/xmldsig#Object" URI="#idValidSigLnImg">
      <DigestMethod Algorithm="http://www.w3.org/2001/04/xmlenc#sha256"/>
      <DigestValue>OaavuK/lVKgP36r6nLRo9iJFrguRdQ0yUFkGB5Npd1k=</DigestValue>
    </Reference>
    <Reference Type="http://www.w3.org/2000/09/xmldsig#Object" URI="#idInvalidSigLnImg">
      <DigestMethod Algorithm="http://www.w3.org/2001/04/xmlenc#sha256"/>
      <DigestValue>dWFkOBwFYCytbE+8Dw8WE1ZA9wwYGdrYo5i74MUgaTU=</DigestValue>
    </Reference>
  </SignedInfo>
  <SignatureValue>t+F2AJeEGEF2kTGWd4iOEV4PU92+ewR1l2zaccDmOM8D39iT1NeCvH2AYtbTEPoZmcYm4B4Uvp7V
GptU4bQ+8olyVx+MpVFH/KbWZacjYW/rtrXMPf7h5jSbnMZhvPaOKicnzdeiv3zDIQvzFWaj1m7C
krm49B/J8rzPc/jcbObC84unr4Q8WWO9cIQ+37mx4GcUgYqd6JVVWd9iodQ7yxrTw82XurOja/sq
n6kHw3LxcSUr+dfl/VJXfVKZG5Y82rF0XIG7M8+2lzfZdg6Hhuea2/D5fWlAa0vJC355JRqgD5M0
n8ge+l5BfG+YuAGX3VOgZBoDtq+tEK3O6jIbNw==</SignatureValue>
  <KeyInfo>
    <X509Data>
      <X509Certificate>MIID8jCCAtqgAwIBAgIQzkxAXrMNfK1H/dg9NIpU1jANBgkqhkiG9w0BAQsFADB4MXYwEQYKCZImiZPyLGQBGRYDbmV0MBUGCgmSJomT8ixkARkWB3dpbmRvd3MwHQYDVQQDExZNUy1Pcmdhbml6YXRpb24tQWNjZXNzMCsGA1UECxMkODJkYmFjYTQtM2U4MS00NmNhLTljNzMtMDk1MGMxZWFjYTk3MB4XDTI0MDYyMTE3MzIzNloXDTM0MDYyMTE4MDIzNlowLzEtMCsGA1UEAxMkNDZhZmI5NzctMTY4OC00NGFkLWE3ZTQtZDI3MDI5OTY4NjFmMIIBIjANBgkqhkiG9w0BAQEFAAOCAQ8AMIIBCgKCAQEA1Oe3tQsIJd6+NikzxSlcEJPVml0OVZzY9vnrVkp18iTHgk87nmhfJva8R1IiUQcbyvuvNBTT0RUHpjPUcLSTbvWXTJX5esVFNKCImcf8leyv6PsRd7MHPKgiSbHpN4w/9pxEJ4qcy7bKGrYz0SAlqrwiGI/Ftd5rhIRbvdl++M3cmWvhxQ8PRykp0TahsAGq9j+zapd/gWceYr11kzXR2f3MgEui8UfM1YoVDNmbV37sKUKBjOl9upJbF/mOQ4njvrUGRyj1BGm1jHywlRGxd/BbVAh+kGao7SCQm8Kvkt9DvCj1avLKW9TAIxcwMY/Ho2CfuXabbdeFzxHo2zeN+QIDAQABo4HAMIG9MAwGA1UdEwEB/wQCMAAwFgYDVR0lAQH/BAwwCgYIKwYBBQUHAwIwIgYLKoZIhvcUAQWCHAIEEwSBEHe5r0aIFq1Ep+TScCmWhh8wIgYLKoZIhvcUAQWCHAMEEwSBEG14BqLx9+xCup08qmbEwx0wIgYLKoZIhvcUAQWCHAUEEwSBEASIu8MHOeNPn67mrJgDckowFAYLKoZIhvcUAQWCHAgEBQSBAlNBMBMGCyqGSIb3FAEFghwHBAQEgQEwMA0GCSqGSIb3DQEBCwUAA4IBAQBOQsmiXin5/2rCW898qjvbnwdSyCsAdPf4aG2+KMFSYqcphyqG08XgMywQ2aLoW/fGMzJbpJakUENg4inojgtCYSyqIxCi1EEhJ02DKv3GLV45q1lX6vQT4Xt1aCr6YxmkkWWp/u0lK45WUOkX8kbpigbMGWHT6ieDbsMjE1pj8gyDoeZjvqVT0xTx9GV3YnJlsfMX3W0Shv5CkUjLMsT2ybSBrlp+21Loz57tQ9M2raIBJba9FT5293uVufiMafs5cQBVIv13fPrgylhutzU2gzOlZFc9y/lC07x6AbpO9boUTzGYn5rslAQaYGD1y3+GSbr/toWBTG+l1Aj6DAxb</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EGxd8xmSYc6jF//r09Q6IUOfVA8T+pgN8dakqARpWv8=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RKO1Sk04tfQnbpp7fV9TYpbVpzJhwfBvK2mFG3lhHTw=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RKO1Sk04tfQnbpp7fV9TYpbVpzJhwfBvK2mFG3lhHTw=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Drh3rMun8lplZ3y4BFjJA5XT6QUSgUHk4FWJ8fTV9lg=</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+f3Xto5JlXh7zTPPq4cY+cKg5H3V59VC3VltxWHyAW4=</DigestValue>
      </Reference>
      <Reference URI="/xl/drawings/vmlDrawing1.vml?ContentType=application/vnd.openxmlformats-officedocument.vmlDrawing">
        <DigestMethod Algorithm="http://www.w3.org/2001/04/xmlenc#sha256"/>
        <DigestValue>bLiarY5TYvhPXVMsHqrhAqKlXANpcihIj1K6l+jGno4=</DigestValue>
      </Reference>
      <Reference URI="/xl/drawings/vmlDrawing2.vml?ContentType=application/vnd.openxmlformats-officedocument.vmlDrawing">
        <DigestMethod Algorithm="http://www.w3.org/2001/04/xmlenc#sha256"/>
        <DigestValue>zRDzdELQSJUdOZBiR8zDumm7Agx+nvDfsIgwuTT9tm4=</DigestValue>
      </Reference>
      <Reference URI="/xl/drawings/vmlDrawing3.vml?ContentType=application/vnd.openxmlformats-officedocument.vmlDrawing">
        <DigestMethod Algorithm="http://www.w3.org/2001/04/xmlenc#sha256"/>
        <DigestValue>TcdDXn1a4lVWI1deKRnuDS5hRK1uu5kHFWwRQpzq3zg=</DigestValue>
      </Reference>
      <Reference URI="/xl/drawings/vmlDrawing4.vml?ContentType=application/vnd.openxmlformats-officedocument.vmlDrawing">
        <DigestMethod Algorithm="http://www.w3.org/2001/04/xmlenc#sha256"/>
        <DigestValue>Vi9CezfLuM8733mHBnbo1c/PCF3pwRegLKwBcpgdk9I=</DigestValue>
      </Reference>
      <Reference URI="/xl/drawings/vmlDrawing5.vml?ContentType=application/vnd.openxmlformats-officedocument.vmlDrawing">
        <DigestMethod Algorithm="http://www.w3.org/2001/04/xmlenc#sha256"/>
        <DigestValue>r6y4QDd63MaiUY1hE/dDtvkNHacqK6Un6vXjo31NXhU=</DigestValue>
      </Reference>
      <Reference URI="/xl/drawings/vmlDrawing6.vml?ContentType=application/vnd.openxmlformats-officedocument.vmlDrawing">
        <DigestMethod Algorithm="http://www.w3.org/2001/04/xmlenc#sha256"/>
        <DigestValue>Z86q1OT0Wewy/m8QQ9uM9tzeBv3UXKqDTEZ/RbOC4Ns=</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8Q3Z0WjB1OTckvssvuCMu889tr3iJXy59P1ToHlR1vE=</DigestValue>
      </Reference>
      <Reference URI="/xl/media/image3.emf?ContentType=image/x-emf">
        <DigestMethod Algorithm="http://www.w3.org/2001/04/xmlenc#sha256"/>
        <DigestValue>3yGBnPYuHzo3AJ2yEJ8QL03ZpV/eWG7/SoVfDTxP1t0=</DigestValue>
      </Reference>
      <Reference URI="/xl/media/image4.emf?ContentType=image/x-emf">
        <DigestMethod Algorithm="http://www.w3.org/2001/04/xmlenc#sha256"/>
        <DigestValue>SGHJORZ2aexBNNDtCbo7Q4mwJVLYBy8Alvtf8AZOuQY=</DigestValue>
      </Reference>
      <Reference URI="/xl/media/image5.emf?ContentType=image/x-emf">
        <DigestMethod Algorithm="http://www.w3.org/2001/04/xmlenc#sha256"/>
        <DigestValue>IeRay/xPAmXwZVJ/1EDcWqnqXydzx8y4X0GewrCfmIc=</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i2jEIZ2oVfV4RRCa64wBYNVtsdfPd0fG5FaDF6VLK34=</DigestValue>
      </Reference>
      <Reference URI="/xl/styles.xml?ContentType=application/vnd.openxmlformats-officedocument.spreadsheetml.styles+xml">
        <DigestMethod Algorithm="http://www.w3.org/2001/04/xmlenc#sha256"/>
        <DigestValue>bqP2rdpjYYUPUpq1fq5xKRrClrBcSnHmOx9HomiC7Kw=</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w/9rRXnNTFzZJmjkgntj/UQWCjR6RTecTE8SvidPILc=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HlDzBkDJfAP9vkztUXM491NWghSsdPS/mzI6E50MHss=</DigestValue>
      </Reference>
      <Reference URI="/xl/worksheets/sheet2.xml?ContentType=application/vnd.openxmlformats-officedocument.spreadsheetml.worksheet+xml">
        <DigestMethod Algorithm="http://www.w3.org/2001/04/xmlenc#sha256"/>
        <DigestValue>UhMifQKm8zB7V/rPMD2dtIYVX+qF5GGahpoV/57aiyA=</DigestValue>
      </Reference>
      <Reference URI="/xl/worksheets/sheet3.xml?ContentType=application/vnd.openxmlformats-officedocument.spreadsheetml.worksheet+xml">
        <DigestMethod Algorithm="http://www.w3.org/2001/04/xmlenc#sha256"/>
        <DigestValue>9y0/BOnziCTrYW0KAmeWwJmnVXw+6h4hJbxWUwbH7yU=</DigestValue>
      </Reference>
      <Reference URI="/xl/worksheets/sheet4.xml?ContentType=application/vnd.openxmlformats-officedocument.spreadsheetml.worksheet+xml">
        <DigestMethod Algorithm="http://www.w3.org/2001/04/xmlenc#sha256"/>
        <DigestValue>zCDde6sdj28t+KvIWK/A9dCdkigBmL45GPrWSHHrW6c=</DigestValue>
      </Reference>
      <Reference URI="/xl/worksheets/sheet5.xml?ContentType=application/vnd.openxmlformats-officedocument.spreadsheetml.worksheet+xml">
        <DigestMethod Algorithm="http://www.w3.org/2001/04/xmlenc#sha256"/>
        <DigestValue>0cCBjTYE5iup8Fs48V/zNDNleEVBKK+21I4sqQ2BGoY=</DigestValue>
      </Reference>
      <Reference URI="/xl/worksheets/sheet6.xml?ContentType=application/vnd.openxmlformats-officedocument.spreadsheetml.worksheet+xml">
        <DigestMethod Algorithm="http://www.w3.org/2001/04/xmlenc#sha256"/>
        <DigestValue>VYqnmCBa/aZcagTaHMwYgML/x4oeoV9DuJ5lo2oj/lg=</DigestValue>
      </Reference>
    </Manifest>
    <SignatureProperties>
      <SignatureProperty Id="idSignatureTime" Target="#idPackageSignature">
        <mdssi:SignatureTime xmlns:mdssi="http://schemas.openxmlformats.org/package/2006/digital-signature">
          <mdssi:Format>YYYY-MM-DDThh:mm:ssTZD</mdssi:Format>
          <mdssi:Value>2025-08-14T22:47:49Z</mdssi:Value>
        </mdssi:SignatureTime>
      </SignatureProperty>
    </SignatureProperties>
  </Object>
  <Object Id="idOfficeObject">
    <SignatureProperties>
      <SignatureProperty Id="idOfficeV1Details" Target="#idPackageSignature">
        <SignatureInfoV1 xmlns="http://schemas.microsoft.com/office/2006/digsig">
          <SetupID>{2A68381D-187A-4879-864D-B064C648B07F}</SetupID>
          <SignatureText>Gustavo Segovia</SignatureText>
          <SignatureImage/>
          <SignatureComments/>
          <WindowsVersion>10.0</WindowsVersion>
          <OfficeVersion>16.0.18925/26</OfficeVersion>
          <ApplicationVersion>16.0.18925</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2025-08-14T22:47:49Z</xd:SigningTime>
          <xd:SigningCertificate>
            <xd:Cert>
              <xd:CertDigest>
                <DigestMethod Algorithm="http://www.w3.org/2001/04/xmlenc#sha256"/>
                <DigestValue>t/gs2+VWVHPoBknSh1ciZw5N79Z03qRRA42gGy8WQd8=</DigestValue>
              </xd:CertDigest>
              <xd:IssuerSerial>
                <X509IssuerName>DC=net + DC=windows + CN=MS-Organization-Access + OU=82dbaca4-3e81-46ca-9c73-0950c1eaca97</X509IssuerName>
                <X509SerialNumber>274216887270017348329301336727938028758</X509SerialNumber>
              </xd:IssuerSerial>
            </xd:Cert>
          </xd:SigningCertificate>
          <xd:SignaturePolicyIdentifier>
            <xd:SignaturePolicyImplied/>
          </xd:SignaturePolicyIdentifier>
        </xd:SignedSignatureProperties>
      </xd:SignedProperties>
    </xd:QualifyingProperties>
  </Object>
  <Object Id="idValidSigLnImg">AQAAAGwAAAAAAAAAAAAAAF4BAACfAAAAAAAAAAAAAACRGAAAMwsAACBFTUYAAAEAQBwAAKoAAAAGAAAAAAAAAAAAAAAAAAAAgAcAALAEAABYAQAA1wAAAAAAAAAAAAAAAAAAAMA/BQDYRwM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VVVj0H2AAAABQAAAAkAAABMAAAAAAAAAAAAAAAAAAAA//////////9gAAAAMQA0AC8AOAAvADIAMAAyADUAAAAHAAAABwAAAAUAAAAHAAAABQAAAAcAAAAHAAAABw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VVW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MQAAABWAAAAMAAAADsAAACV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UAAABXAAAAJQAAAAwAAAAEAAAAVAAAAKgAAAAxAAAAOwAAAMMAAABWAAAAAQAAAFVVj0FVVY9BMQAAADsAAAAPAAAATAAAAAAAAAAAAAAAAAAAAP//////////bAAAAEcAdQBzAHQAYQB2AG8AIABTAGUAZwBvAHYAaQBhAAEADgAAAAsAAAAIAAAABwAAAAoAAAAKAAAADAAAAAUAAAALAAAACgAAAAwAAAAMAAAACgAAAAUAAAAK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PQAAAAPAAAAYQAAAMEAAABxAAAAAQAAAFVVj0FVVY9BDwAAAGEAAAAcAAAATAAAAAAAAAAAAAAAAAAAAP//////////hAAAAEcAdQBzAHQAYQB2AG8AIABMAG8AcgBlAG4AegBvACAAUwBlAGcAbwB2AGkAYQAgAFYAZQByAGEACQAAAAcAAAAGAAAABAAAAAcAAAAGAAAACAAAAAQAAAAGAAAACAAAAAUAAAAHAAAABwAAAAYAAAAIAAAABAAAAAcAAAAHAAAACAAAAAgAAAAGAAAAAwAAAAcAAAAEAAAACAAAAAcAAAAFAAAABwAAAEsAAABAAAAAMAAAAAUAAAAgAAAAAQAAAAEAAAAQAAAAAAAAAAAAAABfAQAAoAAAAAAAAAAAAAAAXwEAAKAAAAAlAAAADAAAAAI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KAAAAAPAAAAdgAAAGQAAACGAAAAAQAAAFVVj0FVVY9BDwAAAHYAAAAOAAAATAAAAAAAAAAAAAAAAAAAAP//////////aAAAAFYAaQBjAGUAcAByAGUAcwBpAGQAZQBuAHQAZQAIAAAAAwAAAAYAAAAHAAAACAAAAAUAAAAHAAAABgAAAAMAAAAIAAAABwAAAAcAAAAEAAAABwAAAEsAAABAAAAAMAAAAAUAAAAgAAAAAQAAAAEAAAAQAAAAAAAAAAAAAABfAQAAoAAAAAAAAAAAAAAAXwEAAKAAAAAlAAAADAAAAAIAAAAnAAAAGAAAAAUAAAAAAAAA////AAAAAAAlAAAADAAAAAUAAABMAAAAZAAAAA4AAACLAAAAUAEAAJsAAAAOAAAAiwAAAEMBAAARAAAAIQDwAAAAAAAAAAAAAACAPwAAAAAAAAAAAACAPwAAAAAAAAAAAAAAAAAAAAAAAAAAAAAAAAAAAAAAAAAAJQAAAAwAAAAAAACAKAAAAAwAAAAFAAAAJQAAAAwAAAABAAAAGAAAAAwAAAAAAAAAEgAAAAwAAAABAAAAFgAAAAwAAAAAAAAAVAAAAHQBAAAPAAAAiwAAAE8BAACbAAAAAQAAAFVVj0FVVY9BDwAAAIsAAAAxAAAATAAAAAQAAAAOAAAAiwAAAFEBAACcAAAAsAAAAEYAaQByAG0AYQBkAG8AIABwAG8AcgA6ACAANAA2AGEAZgBiADkANwA3AC0AMQA2ADgAOAAtADQANABhAGQALQBhADcAZQA0AC0AZAAyADcAMAAyADkAOQA2ADgANgAxAGYAAAAGAAAAAwAAAAUAAAALAAAABwAAAAgAAAAIAAAABAAAAAgAAAAIAAAABQAAAAMAAAAEAAAABwAAAAcAAAAHAAAABAAAAAgAAAAHAAAABwAAAAcAAAAFAAAABwAAAAcAAAAHAAAABwAAAAUAAAAHAAAABwAAAAcAAAAIAAAABQAAAAcAAAAHAAAABwAAAAcAAAAFAAAACAAAAAcAAAAHAAAABwAAAAcAAAAHAAAABwAAAAcAAAAHAAAABwAAAAcAAAAEAAAAFgAAAAwAAAAAAAAAJQAAAAwAAAACAAAADgAAABQAAAAAAAAAEAAAABQAAAA=</Object>
  <Object Id="idInvalidSigLnImg">AQAAAGwAAAAAAAAAAAAAAF4BAACfAAAAAAAAAAAAAACRGAAAMwsAACBFTUYAAAEAwCIAALEAAAAGAAAAAAAAAAAAAAAAAAAAgAcAALAEAABYAQAA1wAAAAAAAAAAAAAAAAAAAMA/BQDYRwM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VVWPQTEAAAAFAAAADwAAAEwAAAAAAAAAAAAAAAAAAAD//////////2wAAABGAGkAcgBtAGEAIABuAG8AIAB2AOEAbABpAGQAYQBg/AYAAAADAAAABQAAAAsAAAAHAAAABAAAAAcAAAAIAAAABAAAAAYAAAAHAAAAAwAAAAMAAAAIAAAABwAAAEsAAABAAAAAMAAAAAUAAAAgAAAAAQAAAAEAAAAQAAAAAAAAAAAAAABfAQAAoAAAAAAAAAAAAAAAX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FVVY9BDAAAAFsAAAABAAAATAAAAAQAAAALAAAANwAAACIAAABbAAAAUAAAAFgADQ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xAAAAFYAAAAwAAAAOwAAAJU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xQAAAFcAAAAlAAAADAAAAAQAAABUAAAAqAAAADEAAAA7AAAAwwAAAFYAAAABAAAAVVWPQVVVj0ExAAAAOwAAAA8AAABMAAAAAAAAAAAAAAAAAAAA//////////9sAAAARwB1AHMAdABhAHYAbwAgAFMAZQBnAG8AdgBpAGEAbQIOAAAACwAAAAgAAAAHAAAACgAAAAoAAAAMAAAABQAAAAsAAAAKAAAADAAAAAwAAAAKAAAABQAAAAoAAABLAAAAQAAAADAAAAAFAAAAIAAAAAEAAAABAAAAEAAAAAAAAAAAAAAAXwEAAKAAAAAAAAAAAAAAAF8BAACgAAAAJQAAAAwAAAACAAAAJwAAABgAAAAFAAAAAAAAAP///wAAAAAAJQAAAAwAAAAFAAAATAAAAGQAAAAAAAAAYQAAAF4BAACbAAAAAAAAAGEAAABf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9AAAAA8AAABhAAAAwQAAAHEAAAABAAAAVVWPQVVVj0EPAAAAYQAAABwAAABMAAAAAAAAAAAAAAAAAAAA//////////+EAAAARwB1AHMAdABhAHYAbwAgAEwAbwByAGUAbgB6AG8AIABTAGUAZwBvAHYAaQBhACAAVgBlAHIAYQAJAAAABwAAAAYAAAAEAAAABwAAAAYAAAAIAAAABAAAAAYAAAAIAAAABQAAAAcAAAAHAAAABgAAAAgAAAAEAAAABwAAAAcAAAAIAAAACAAAAAYAAAADAAAABwAAAAQAAAAIAAAABwAAAAUAAAAH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oAAAAA8AAAB2AAAAZAAAAIYAAAABAAAAVVWPQVVVj0EPAAAAdgAAAA4AAABMAAAAAAAAAAAAAAAAAAAA//////////9oAAAAVgBpAGMAZQBwAHIAZQBzAGkAZABlAG4AdABlAAgAAAADAAAABgAAAAcAAAAIAAAABQAAAAcAAAAGAAAAAwAAAAgAAAAHAAAABwAAAAQAAAAH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dAEAAA8AAACLAAAATwEAAJsAAAABAAAAVVWPQVVVj0EPAAAAiwAAADEAAABMAAAABAAAAA4AAACLAAAAUQEAAJwAAACwAAAARgBpAHIAbQBhAGQAbwAgAHAAbwByADoAIAA0ADYAYQBmAGIAOQA3ADcALQAxADYAOAA4AC0ANAA0AGEAZAAtAGEANwBlADQALQBkADIANwAwADIAOQA5ADYAOAA2ADEAZgA4DgYAAAADAAAABQAAAAsAAAAHAAAACAAAAAgAAAAEAAAACAAAAAgAAAAFAAAAAwAAAAQAAAAHAAAABwAAAAcAAAAEAAAACAAAAAcAAAAHAAAABwAAAAUAAAAHAAAABwAAAAcAAAAHAAAABQAAAAcAAAAHAAAABwAAAAgAAAAFAAAABwAAAAcAAAAHAAAABwAAAAUAAAAIAAAABwAAAAcAAAAHAAAABwAAAAcAAAAHAAAABwAAAAcAAAAHAAAABwAAAAQ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8pAt6j0POwDgQdMLGHviAZb2a+S51d7qvyeZ5Lh+foM=</DigestValue>
    </Reference>
    <Reference Type="http://www.w3.org/2000/09/xmldsig#Object" URI="#idOfficeObject">
      <DigestMethod Algorithm="http://www.w3.org/2001/04/xmlenc#sha256"/>
      <DigestValue>LTyrv5VY3BwFY0HtYwVt82z/iliSxS6p4iO3ix3fr0c=</DigestValue>
    </Reference>
    <Reference Type="http://uri.etsi.org/01903#SignedProperties" URI="#idSignedProperties">
      <Transforms>
        <Transform Algorithm="http://www.w3.org/TR/2001/REC-xml-c14n-20010315"/>
      </Transforms>
      <DigestMethod Algorithm="http://www.w3.org/2001/04/xmlenc#sha256"/>
      <DigestValue>PWdrcV2NQ9DR59YaXXCIaZHc+KrW9GCkMSzt0jSEXZg=</DigestValue>
    </Reference>
    <Reference Type="http://www.w3.org/2000/09/xmldsig#Object" URI="#idValidSigLnImg">
      <DigestMethod Algorithm="http://www.w3.org/2001/04/xmlenc#sha256"/>
      <DigestValue>H00OUMFr9ie1HH6JtSnAo2Z8CfwKBsFnUKo2LL2K8Po=</DigestValue>
    </Reference>
    <Reference Type="http://www.w3.org/2000/09/xmldsig#Object" URI="#idInvalidSigLnImg">
      <DigestMethod Algorithm="http://www.w3.org/2001/04/xmlenc#sha256"/>
      <DigestValue>7vy0s3tMrL6bWRVDLHopyOSyWO74Oe5JWuGQMXkYvPU=</DigestValue>
    </Reference>
  </SignedInfo>
  <SignatureValue>YRUPeyhYqyYSecsGU6sltnBbSetoGvs9UoyN8jxLCgaG7HaHi/NVnO20RQYuA6kLzvysiuQA6Ys4
9oHCJ8FJpokSW9v78iBygKNpwhqwr9ID/XtTIR4iIfoBF4c68YkooXC+PuCm6WvNMRZWJPC6EMWD
pnyc+Yh6BAqLVjeAWsM+yAy2RVEsJ8pnuk4CfWD3hhyGdRB3MeW+ZizWbXRiiCJF5ZCRhIJlPUY8
60ND0Podr5GmB35Qk6nWqD+aQ5IHfqrYd8HkO11M2lJc+vI2p1X0SU0hOf2+cLkEhxWQPmJN0sTs
UC7QUVlyw1rPMGt1xXaZ10fiY3oOqTiaIwG+Gg==</SignatureValue>
  <KeyInfo>
    <X509Data>
      <X509Certificate>MIIIkzCCBnugAwIBAgIIJQDpsFfhg3owDQYJKoZIhvcNAQELBQAwWjEaMBgGA1UEAwwRQ0EtRE9DVU1FTlRBIFMuQS4xFjAUBgNVBAUTDVJVQzgwMDUwMTcyLTExFzAVBgNVBAoMDkRPQ1VNRU5UQSBTLkEuMQswCQYDVQQGEwJQWTAeFw0yNDA2MjAxNTI1MDBaFw0yNjA2MjAxNTI1MDBaMIHDMSgwJgYDVQQDDB9TRVJHSU8gR1VaTUFOIEdPTlpBTEVaIEdVRVJSRVJPMRIwEAYDVQQFEwlDSTQ5MjMyNzMxFjAUBgNVBCoMDVNFUkdJTyBHVVpNQU4xGjAYBgNVBAQMEUdPTlpBTEVaIEdVRVJSRVJPMQswCQYDVQQLDAJGMjE1MDMGA1UECgwsQ0VSVElGSUNBRE8gQ1VBTElGSUNBRE8gREUgRklSTUEgRUxFQ1RST05JQ0ExCzAJBgNVBAYTAlBZMIIBIjANBgkqhkiG9w0BAQEFAAOCAQ8AMIIBCgKCAQEAyIxkcv6HHy0/ibp36+EoMKfymCB++0kw6V+656rlqgO/CKTv/AfoWhkLcu3mXXO8BiZM2B390ZbzWsA0Hqd2NQROywRaa53WyoHkjybCtHnqSlSelKdXipuixxo0xCslu4dpLohy2/YgebudU2IyvAcrXWLeCKG1XYKQI5cT53ccuF9Wnju45eRhzElp4zGShrSVmfcYNmjZKtaDVzYmOO9NVZUyAkjQE0Bls8L1NsAy6aHyJSKrXmoFQ01C4IfxDs1hlfj85uoW42WYrwk2G8cOgLFYGkyitCqULoFTy0fJmLOyQudybThUBE85xW2rWN5P+mVzg9cDpRcpFCLtVQ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c2VyZ2lvLmdvbnphbGV6QGF2YWxvbi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QsI9FdynQcm5vk+DaTyBKYAgHQdzAOBgNVHQ8BAf8EBAMCBeAwDQYJKoZIhvcNAQELBQADggIBAJfdGOvDna1Knulv8hwwGKL5jjLQhEZBmYraaMokUB+veZ2/U9POcZ+V78ZFPmSuYYT541mx3gpUDS9afZOAP1gveSjH38lgP1eTPq5Y8X8nio067HmnTWZlq5DUPohVHmK52BhrcV9POXyJOft9T6XUNv0HMHa3Eh+JZbvq9e7zR2IQAzzQ6KEF5fdvtgaxDWdUQaPAJBEvqQ3aZu8HZPox24+ZY/EqW71lu8EqUeiUZTBBUSC6CARQQDuGDpIF+ki5WFJiqOWF1gVyhvFUniKVRiqwqkO5mPr7QF6HmgSDZDi3jtcaBZGClqcUtueHMYPOzGBc6oApV62adT1pEoxc8IjaIlZiGOSGlaA3pkZx0mj3irbaBH0wSgFCe0cUjmAU+M2YCcWNvHSFAiqRaiDhgBBigmUZlcqHb12ERJIZhxeLfBNG4pmeuCVl91c7IQyzL1zygZTNNs89pHlSnH/p7dU1a7mNwxi4/G6X1eJgMezJQyI9zaqVuy2TOi4N/MKktbemla04HOzp672H0w9ZjB3uJo5Js/SRBvXoyBPF22J7VcYaJCI02j0MsPgppRDXk8beYKJW3FuQp/WB4vHpi/42ZhA5d4tWi+yFsBMqgSTHTtIZVbNBH2Z94eVSXQxMil9YcJBtN+Muj9W/EJ7dHmFtnCM2U2DtrmUqUS8E</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EGxd8xmSYc6jF//r09Q6IUOfVA8T+pgN8dakqARpWv8=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RKO1Sk04tfQnbpp7fV9TYpbVpzJhwfBvK2mFG3lhHTw=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RKO1Sk04tfQnbpp7fV9TYpbVpzJhwfBvK2mFG3lhHTw=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Drh3rMun8lplZ3y4BFjJA5XT6QUSgUHk4FWJ8fTV9lg=</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+f3Xto5JlXh7zTPPq4cY+cKg5H3V59VC3VltxWHyAW4=</DigestValue>
      </Reference>
      <Reference URI="/xl/drawings/vmlDrawing1.vml?ContentType=application/vnd.openxmlformats-officedocument.vmlDrawing">
        <DigestMethod Algorithm="http://www.w3.org/2001/04/xmlenc#sha256"/>
        <DigestValue>bLiarY5TYvhPXVMsHqrhAqKlXANpcihIj1K6l+jGno4=</DigestValue>
      </Reference>
      <Reference URI="/xl/drawings/vmlDrawing2.vml?ContentType=application/vnd.openxmlformats-officedocument.vmlDrawing">
        <DigestMethod Algorithm="http://www.w3.org/2001/04/xmlenc#sha256"/>
        <DigestValue>zRDzdELQSJUdOZBiR8zDumm7Agx+nvDfsIgwuTT9tm4=</DigestValue>
      </Reference>
      <Reference URI="/xl/drawings/vmlDrawing3.vml?ContentType=application/vnd.openxmlformats-officedocument.vmlDrawing">
        <DigestMethod Algorithm="http://www.w3.org/2001/04/xmlenc#sha256"/>
        <DigestValue>TcdDXn1a4lVWI1deKRnuDS5hRK1uu5kHFWwRQpzq3zg=</DigestValue>
      </Reference>
      <Reference URI="/xl/drawings/vmlDrawing4.vml?ContentType=application/vnd.openxmlformats-officedocument.vmlDrawing">
        <DigestMethod Algorithm="http://www.w3.org/2001/04/xmlenc#sha256"/>
        <DigestValue>Vi9CezfLuM8733mHBnbo1c/PCF3pwRegLKwBcpgdk9I=</DigestValue>
      </Reference>
      <Reference URI="/xl/drawings/vmlDrawing5.vml?ContentType=application/vnd.openxmlformats-officedocument.vmlDrawing">
        <DigestMethod Algorithm="http://www.w3.org/2001/04/xmlenc#sha256"/>
        <DigestValue>r6y4QDd63MaiUY1hE/dDtvkNHacqK6Un6vXjo31NXhU=</DigestValue>
      </Reference>
      <Reference URI="/xl/drawings/vmlDrawing6.vml?ContentType=application/vnd.openxmlformats-officedocument.vmlDrawing">
        <DigestMethod Algorithm="http://www.w3.org/2001/04/xmlenc#sha256"/>
        <DigestValue>Z86q1OT0Wewy/m8QQ9uM9tzeBv3UXKqDTEZ/RbOC4Ns=</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8Q3Z0WjB1OTckvssvuCMu889tr3iJXy59P1ToHlR1vE=</DigestValue>
      </Reference>
      <Reference URI="/xl/media/image3.emf?ContentType=image/x-emf">
        <DigestMethod Algorithm="http://www.w3.org/2001/04/xmlenc#sha256"/>
        <DigestValue>3yGBnPYuHzo3AJ2yEJ8QL03ZpV/eWG7/SoVfDTxP1t0=</DigestValue>
      </Reference>
      <Reference URI="/xl/media/image4.emf?ContentType=image/x-emf">
        <DigestMethod Algorithm="http://www.w3.org/2001/04/xmlenc#sha256"/>
        <DigestValue>SGHJORZ2aexBNNDtCbo7Q4mwJVLYBy8Alvtf8AZOuQY=</DigestValue>
      </Reference>
      <Reference URI="/xl/media/image5.emf?ContentType=image/x-emf">
        <DigestMethod Algorithm="http://www.w3.org/2001/04/xmlenc#sha256"/>
        <DigestValue>IeRay/xPAmXwZVJ/1EDcWqnqXydzx8y4X0GewrCfmIc=</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i2jEIZ2oVfV4RRCa64wBYNVtsdfPd0fG5FaDF6VLK34=</DigestValue>
      </Reference>
      <Reference URI="/xl/styles.xml?ContentType=application/vnd.openxmlformats-officedocument.spreadsheetml.styles+xml">
        <DigestMethod Algorithm="http://www.w3.org/2001/04/xmlenc#sha256"/>
        <DigestValue>bqP2rdpjYYUPUpq1fq5xKRrClrBcSnHmOx9HomiC7Kw=</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w/9rRXnNTFzZJmjkgntj/UQWCjR6RTecTE8SvidPILc=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HlDzBkDJfAP9vkztUXM491NWghSsdPS/mzI6E50MHss=</DigestValue>
      </Reference>
      <Reference URI="/xl/worksheets/sheet2.xml?ContentType=application/vnd.openxmlformats-officedocument.spreadsheetml.worksheet+xml">
        <DigestMethod Algorithm="http://www.w3.org/2001/04/xmlenc#sha256"/>
        <DigestValue>UhMifQKm8zB7V/rPMD2dtIYVX+qF5GGahpoV/57aiyA=</DigestValue>
      </Reference>
      <Reference URI="/xl/worksheets/sheet3.xml?ContentType=application/vnd.openxmlformats-officedocument.spreadsheetml.worksheet+xml">
        <DigestMethod Algorithm="http://www.w3.org/2001/04/xmlenc#sha256"/>
        <DigestValue>9y0/BOnziCTrYW0KAmeWwJmnVXw+6h4hJbxWUwbH7yU=</DigestValue>
      </Reference>
      <Reference URI="/xl/worksheets/sheet4.xml?ContentType=application/vnd.openxmlformats-officedocument.spreadsheetml.worksheet+xml">
        <DigestMethod Algorithm="http://www.w3.org/2001/04/xmlenc#sha256"/>
        <DigestValue>zCDde6sdj28t+KvIWK/A9dCdkigBmL45GPrWSHHrW6c=</DigestValue>
      </Reference>
      <Reference URI="/xl/worksheets/sheet5.xml?ContentType=application/vnd.openxmlformats-officedocument.spreadsheetml.worksheet+xml">
        <DigestMethod Algorithm="http://www.w3.org/2001/04/xmlenc#sha256"/>
        <DigestValue>0cCBjTYE5iup8Fs48V/zNDNleEVBKK+21I4sqQ2BGoY=</DigestValue>
      </Reference>
      <Reference URI="/xl/worksheets/sheet6.xml?ContentType=application/vnd.openxmlformats-officedocument.spreadsheetml.worksheet+xml">
        <DigestMethod Algorithm="http://www.w3.org/2001/04/xmlenc#sha256"/>
        <DigestValue>VYqnmCBa/aZcagTaHMwYgML/x4oeoV9DuJ5lo2oj/lg=</DigestValue>
      </Reference>
    </Manifest>
    <SignatureProperties>
      <SignatureProperty Id="idSignatureTime" Target="#idPackageSignature">
        <mdssi:SignatureTime xmlns:mdssi="http://schemas.openxmlformats.org/package/2006/digital-signature">
          <mdssi:Format>YYYY-MM-DDThh:mm:ssTZD</mdssi:Format>
          <mdssi:Value>2025-08-14T18:50:57Z</mdssi:Value>
        </mdssi:SignatureTime>
      </SignatureProperty>
    </SignatureProperties>
  </Object>
  <Object Id="idOfficeObject">
    <SignatureProperties>
      <SignatureProperty Id="idOfficeV1Details" Target="#idPackageSignature">
        <SignatureInfoV1 xmlns="http://schemas.microsoft.com/office/2006/digsig">
          <SetupID>{B0BECFFE-0312-4EB9-BC9D-3A2CFFFBD316}</SetupID>
          <SignatureText>Sergio Gonzalez</SignatureText>
          <SignatureImage/>
          <SignatureComments/>
          <WindowsVersion>10.0</WindowsVersion>
          <OfficeVersion>16.0.18925/26</OfficeVersion>
          <ApplicationVersion>16.0.18925</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2025-08-14T18:50:57Z</xd:SigningTime>
          <xd:SigningCertificate>
            <xd:Cert>
              <xd:CertDigest>
                <DigestMethod Algorithm="http://www.w3.org/2001/04/xmlenc#sha256"/>
                <DigestValue>7tGwyyCVILv8Cuj/FtQf82yM9Tu/LaOOH8nhETi0Z4E=</DigestValue>
              </xd:CertDigest>
              <xd:IssuerSerial>
                <X509IssuerName>C=PY, O=DOCUMENTA S.A., SERIALNUMBER=RUC80050172-1, CN=CA-DOCUMENTA S.A.</X509IssuerName>
                <X509SerialNumber>2666387923001246586</X509SerialNumber>
              </xd:IssuerSerial>
            </xd:Cert>
          </xd:SigningCertificate>
          <xd:SignaturePolicyIdentifier>
            <xd:SignaturePolicyImplied/>
          </xd:SignaturePolicyIdentifier>
        </xd:SignedSignatureProperties>
      </xd:SignedProperties>
    </xd:QualifyingProperties>
  </Object>
  <Object Id="idValidSigLnImg">AQAAAGwAAAAAAAAAAAAAAF4BAACfAAAAAAAAAAAAAACRGAAAOwsAACBFTUYAAAEAEBwAAKo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OAAvADIAMAAyADUAAAAHAAAABwAAAAUAAAAHAAAABQAAAAcAAAAHAAAABw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8AAABWAAAAMAAAADsAAACQ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AAAABXAAAAJQAAAAwAAAAEAAAAVAAAAKgAAAAxAAAAOwAAAL4AAABWAAAAAQAAAFVVj0EmtI9BMQAAADsAAAAPAAAATAAAAAAAAAAAAAAAAAAAAP//////////bAAAAFMAZQByAGcAaQBvACAARwBvAG4AegBhAGwAZQB6AAAACwAAAAoAAAAHAAAADAAAAAUAAAAMAAAABQAAAA4AAAAMAAAACwAAAAkAAAAKAAAABQAAAAoAAAAJ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AgBAAAPAAAAYQAAANkAAABxAAAAAQAAAFVVj0EmtI9BDwAAAGEAAAAfAAAATAAAAAAAAAAAAAAAAAAAAP//////////jAAAAFMAZQByAGcAaQBvACAARwB1AHoAbQBhAG4AIABHAG8AbgB6AGEAbABlAHoAIABHAHUAZQByAHIAZQByAG8AAAAHAAAABwAAAAUAAAAIAAAAAwAAAAgAAAAEAAAACQAAAAcAAAAGAAAACwAAAAcAAAAHAAAABAAAAAkAAAAIAAAABwAAAAYAAAAHAAAAAwAAAAcAAAAGAAAABAAAAAkAAAAHAAAABwAAAAUAAAAFAAAABwAAAAUAAAAI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fAAAAA8AAAB2AAAARQAAAIYAAAABAAAAVVWPQSa0j0EPAAAAdgAAAAgAAABMAAAAAAAAAAAAAAAAAAAA//////////9cAAAAQwBvAG4AdABhAGQAbwByAAgAAAAIAAAABwAAAAQAAAAHAAAACAAAAAgAAAAF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VAEAAA8AAACLAAAATwEAAJsAAAABAAAAVVWPQSa0j0EPAAAAiwAAACwAAABMAAAABAAAAA4AAACLAAAAUQEAAJwAAACkAAAARgBpAHIAbQBhAGQAbwAgAHAAbwByADoAIABTAEUAUgBHAEkATwAgAEcAVQBaAE0AQQBOACAARwBPAE4AWgBBAEwARQBaACAARwBVAEUAUgBSAEUAUgBPAAYAAAADAAAABQAAAAsAAAAHAAAACAAAAAgAAAAEAAAACAAAAAgAAAAFAAAAAwAAAAQAAAAHAAAABwAAAAgAAAAJAAAAAwAAAAoAAAAEAAAACQAAAAkAAAAHAAAADAAAAAgAAAAKAAAABAAAAAkAAAAKAAAACgAAAAcAAAAIAAAABgAAAAcAAAAHAAAABAAAAAkAAAAJAAAABwAAAAgAAAAIAAAABwAAAAgAAAAKAAAAFgAAAAwAAAAAAAAAJQAAAAwAAAACAAAADgAAABQAAAAAAAAAEAAAABQAAAA=</Object>
  <Object Id="idInvalidSigLnImg">AQAAAGwAAAAAAAAAAAAAAF4BAACfAAAAAAAAAAAAAACRGAAAOwsAACBFTUYAAAEAkCIAALE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fAQAAoAAAAAAAAAAAAAAAX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vwAAAFYAAAAwAAAAOwAAAJA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wAAAAFcAAAAlAAAADAAAAAQAAABUAAAAqAAAADEAAAA7AAAAvgAAAFYAAAABAAAAVVWPQSa0j0ExAAAAOwAAAA8AAABMAAAAAAAAAAAAAAAAAAAA//////////9sAAAAUwBlAHIAZwBpAG8AIABHAG8AbgB6AGEAbABlAHoAAAALAAAACgAAAAcAAAAMAAAABQAAAAwAAAAFAAAADgAAAAwAAAALAAAACQAAAAoAAAAFAAAACgAAAAkAAABLAAAAQAAAADAAAAAFAAAAIAAAAAEAAAABAAAAEAAAAAAAAAAAAAAAXwEAAKAAAAAAAAAAAAAAAF8BAACgAAAAJQAAAAwAAAACAAAAJwAAABgAAAAFAAAAAAAAAP///wAAAAAAJQAAAAwAAAAFAAAATAAAAGQAAAAAAAAAYQAAAF4BAACbAAAAAAAAAGEAAABf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CAEAAA8AAABhAAAA2QAAAHEAAAABAAAAVVWPQSa0j0EPAAAAYQAAAB8AAABMAAAAAAAAAAAAAAAAAAAA//////////+MAAAAUwBlAHIAZwBpAG8AIABHAHUAegBtAGEAbgAgAEcAbwBuAHoAYQBsAGUAegAgAEcAdQBlAHIAcgBlAHIAbwAAAAcAAAAHAAAABQAAAAgAAAADAAAACAAAAAQAAAAJAAAABwAAAAYAAAALAAAABwAAAAcAAAAEAAAACQAAAAgAAAAHAAAABgAAAAcAAAADAAAABwAAAAYAAAAEAAAACQAAAAcAAAAHAAAABQAAAAUAAAAHAAAABQAAAAgAAABLAAAAQAAAADAAAAAFAAAAIAAAAAEAAAABAAAAEAAAAAAAAAAAAAAAXwEAAKAAAAAAAAAAAAAAAF8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8AAAADwAAAHYAAABFAAAAhgAAAAEAAABVVY9BJrSPQQ8AAAB2AAAACAAAAEwAAAAAAAAAAAAAAAAAAAD//////////1wAAABDAG8AbgB0AGEAZABvAHIACAAAAAgAAAAHAAAABAAAAAcAAAAIAAAACAAAAAUAAABLAAAAQAAAADAAAAAFAAAAIAAAAAEAAAABAAAAEAAAAAAAAAAAAAAAXwEAAKAAAAAAAAAAAAAAAF8BAACgAAAAJQAAAAwAAAACAAAAJwAAABgAAAAFAAAAAAAAAP///wAAAAAAJQAAAAwAAAAFAAAATAAAAGQAAAAOAAAAiwAAAFABAACbAAAADgAAAIsAAABDAQAAEQAAACEA8AAAAAAAAAAAAAAAgD8AAAAAAAAAAAAAgD8AAAAAAAAAAAAAAAAAAAAAAAAAAAAAAAAAAAAAAAAAACUAAAAMAAAAAAAAgCgAAAAMAAAABQAAACUAAAAMAAAAAQAAABgAAAAMAAAAAAAAABIAAAAMAAAAAQAAABYAAAAMAAAAAAAAAFQAAABUAQAADwAAAIsAAABPAQAAmwAAAAEAAABVVY9BJrSPQQ8AAACLAAAALAAAAEwAAAAEAAAADgAAAIsAAABRAQAAnAAAAKQAAABGAGkAcgBtAGEAZABvACAAcABvAHIAOgAgAFMARQBSAEcASQBPACAARwBVAFoATQBBAE4AIABHAE8ATgBaAEEATABFAFoAIABHAFUARQBSAFIARQBSAE8ABgAAAAMAAAAFAAAACwAAAAcAAAAIAAAACAAAAAQAAAAIAAAACAAAAAUAAAADAAAABAAAAAcAAAAHAAAACAAAAAkAAAADAAAACgAAAAQAAAAJAAAACQAAAAcAAAAMAAAACAAAAAoAAAAEAAAACQAAAAoAAAAKAAAABwAAAAgAAAAGAAAABwAAAAcAAAAEAAAACQAAAAkAAAAHAAAACAAAAAgAAAAHAAAACAAAAAo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trlIhYRPepOMjRunRBqYuO2V5Ft8VoEYloD0QQ+NQhs=</DigestValue>
    </Reference>
    <Reference Type="http://www.w3.org/2000/09/xmldsig#Object" URI="#idOfficeObject">
      <DigestMethod Algorithm="http://www.w3.org/2001/04/xmlenc#sha256"/>
      <DigestValue>Zu1xZBHHANXSancnWlTB8s8ykyLAL1IeEh3uJdbPT8w=</DigestValue>
    </Reference>
    <Reference Type="http://uri.etsi.org/01903#SignedProperties" URI="#idSignedProperties">
      <Transforms>
        <Transform Algorithm="http://www.w3.org/TR/2001/REC-xml-c14n-20010315"/>
      </Transforms>
      <DigestMethod Algorithm="http://www.w3.org/2001/04/xmlenc#sha256"/>
      <DigestValue>i5nYCp7hLf0ju8WJDgCGLEMekojVzxARILxEy88pXd4=</DigestValue>
    </Reference>
    <Reference Type="http://www.w3.org/2000/09/xmldsig#Object" URI="#idValidSigLnImg">
      <DigestMethod Algorithm="http://www.w3.org/2001/04/xmlenc#sha256"/>
      <DigestValue>H00OUMFr9ie1HH6JtSnAo2Z8CfwKBsFnUKo2LL2K8Po=</DigestValue>
    </Reference>
    <Reference Type="http://www.w3.org/2000/09/xmldsig#Object" URI="#idInvalidSigLnImg">
      <DigestMethod Algorithm="http://www.w3.org/2001/04/xmlenc#sha256"/>
      <DigestValue>lQIJ5eGD0ohSxQyA/qN1ORhvzKu1QjVXLaEdiHvlqE0=</DigestValue>
    </Reference>
  </SignedInfo>
  <SignatureValue>nqSLtYWAeW0GnefR29fN0m2qtZyaw9RLidcQ/kybj9NdWAlG4mjRwUXV3S91rqZ0FGiXdcAEMDUD
nP2ZO6LB2U+E0p3CB0qac+hV0ShkgmJqUIpp7ROiV3tG5HUCHwVbbqxtbQoYU9moUzE/Tz0y8M96
Tt6bkenkmWr+WX3fM5IlJj8scCTIG7qzpA3nIw55LRW+0YOJTJtDgS82xaDjyU16BVsS1Cj8akyv
2WGu7E84MfeL3io4/Tvc6+6VTs6ZGxHiS5Mt3GJu3nWjSsz4PBtCBC6/CkcKiE2vRf5FteJNBryo
k8wyyQY4pRd6fqt6ERgOF2BaNfQgWJeYAAuXHQ==</SignatureValue>
  <KeyInfo>
    <X509Data>
      <X509Certificate>MIIIkzCCBnugAwIBAgIIJQDpsFfhg3owDQYJKoZIhvcNAQELBQAwWjEaMBgGA1UEAwwRQ0EtRE9DVU1FTlRBIFMuQS4xFjAUBgNVBAUTDVJVQzgwMDUwMTcyLTExFzAVBgNVBAoMDkRPQ1VNRU5UQSBTLkEuMQswCQYDVQQGEwJQWTAeFw0yNDA2MjAxNTI1MDBaFw0yNjA2MjAxNTI1MDBaMIHDMSgwJgYDVQQDDB9TRVJHSU8gR1VaTUFOIEdPTlpBTEVaIEdVRVJSRVJPMRIwEAYDVQQFEwlDSTQ5MjMyNzMxFjAUBgNVBCoMDVNFUkdJTyBHVVpNQU4xGjAYBgNVBAQMEUdPTlpBTEVaIEdVRVJSRVJPMQswCQYDVQQLDAJGMjE1MDMGA1UECgwsQ0VSVElGSUNBRE8gQ1VBTElGSUNBRE8gREUgRklSTUEgRUxFQ1RST05JQ0ExCzAJBgNVBAYTAlBZMIIBIjANBgkqhkiG9w0BAQEFAAOCAQ8AMIIBCgKCAQEAyIxkcv6HHy0/ibp36+EoMKfymCB++0kw6V+656rlqgO/CKTv/AfoWhkLcu3mXXO8BiZM2B390ZbzWsA0Hqd2NQROywRaa53WyoHkjybCtHnqSlSelKdXipuixxo0xCslu4dpLohy2/YgebudU2IyvAcrXWLeCKG1XYKQI5cT53ccuF9Wnju45eRhzElp4zGShrSVmfcYNmjZKtaDVzYmOO9NVZUyAkjQE0Bls8L1NsAy6aHyJSKrXmoFQ01C4IfxDs1hlfj85uoW42WYrwk2G8cOgLFYGkyitCqULoFTy0fJmLOyQudybThUBE85xW2rWN5P+mVzg9cDpRcpFCLtVQ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c2VyZ2lvLmdvbnphbGV6QGF2YWxvbi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QsI9FdynQcm5vk+DaTyBKYAgHQdzAOBgNVHQ8BAf8EBAMCBeAwDQYJKoZIhvcNAQELBQADggIBAJfdGOvDna1Knulv8hwwGKL5jjLQhEZBmYraaMokUB+veZ2/U9POcZ+V78ZFPmSuYYT541mx3gpUDS9afZOAP1gveSjH38lgP1eTPq5Y8X8nio067HmnTWZlq5DUPohVHmK52BhrcV9POXyJOft9T6XUNv0HMHa3Eh+JZbvq9e7zR2IQAzzQ6KEF5fdvtgaxDWdUQaPAJBEvqQ3aZu8HZPox24+ZY/EqW71lu8EqUeiUZTBBUSC6CARQQDuGDpIF+ki5WFJiqOWF1gVyhvFUniKVRiqwqkO5mPr7QF6HmgSDZDi3jtcaBZGClqcUtueHMYPOzGBc6oApV62adT1pEoxc8IjaIlZiGOSGlaA3pkZx0mj3irbaBH0wSgFCe0cUjmAU+M2YCcWNvHSFAiqRaiDhgBBigmUZlcqHb12ERJIZhxeLfBNG4pmeuCVl91c7IQyzL1zygZTNNs89pHlSnH/p7dU1a7mNwxi4/G6X1eJgMezJQyI9zaqVuy2TOi4N/MKktbemla04HOzp672H0w9ZjB3uJo5Js/SRBvXoyBPF22J7VcYaJCI02j0MsPgppRDXk8beYKJW3FuQp/WB4vHpi/42ZhA5d4tWi+yFsBMqgSTHTtIZVbNBH2Z94eVSXQxMil9YcJBtN+Muj9W/EJ7dHmFtnCM2U2DtrmUqUS8E</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EGxd8xmSYc6jF//r09Q6IUOfVA8T+pgN8dakqARpWv8=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RKO1Sk04tfQnbpp7fV9TYpbVpzJhwfBvK2mFG3lhHTw=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RKO1Sk04tfQnbpp7fV9TYpbVpzJhwfBvK2mFG3lhHTw=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Drh3rMun8lplZ3y4BFjJA5XT6QUSgUHk4FWJ8fTV9lg=</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+f3Xto5JlXh7zTPPq4cY+cKg5H3V59VC3VltxWHyAW4=</DigestValue>
      </Reference>
      <Reference URI="/xl/drawings/vmlDrawing1.vml?ContentType=application/vnd.openxmlformats-officedocument.vmlDrawing">
        <DigestMethod Algorithm="http://www.w3.org/2001/04/xmlenc#sha256"/>
        <DigestValue>bLiarY5TYvhPXVMsHqrhAqKlXANpcihIj1K6l+jGno4=</DigestValue>
      </Reference>
      <Reference URI="/xl/drawings/vmlDrawing2.vml?ContentType=application/vnd.openxmlformats-officedocument.vmlDrawing">
        <DigestMethod Algorithm="http://www.w3.org/2001/04/xmlenc#sha256"/>
        <DigestValue>zRDzdELQSJUdOZBiR8zDumm7Agx+nvDfsIgwuTT9tm4=</DigestValue>
      </Reference>
      <Reference URI="/xl/drawings/vmlDrawing3.vml?ContentType=application/vnd.openxmlformats-officedocument.vmlDrawing">
        <DigestMethod Algorithm="http://www.w3.org/2001/04/xmlenc#sha256"/>
        <DigestValue>TcdDXn1a4lVWI1deKRnuDS5hRK1uu5kHFWwRQpzq3zg=</DigestValue>
      </Reference>
      <Reference URI="/xl/drawings/vmlDrawing4.vml?ContentType=application/vnd.openxmlformats-officedocument.vmlDrawing">
        <DigestMethod Algorithm="http://www.w3.org/2001/04/xmlenc#sha256"/>
        <DigestValue>Vi9CezfLuM8733mHBnbo1c/PCF3pwRegLKwBcpgdk9I=</DigestValue>
      </Reference>
      <Reference URI="/xl/drawings/vmlDrawing5.vml?ContentType=application/vnd.openxmlformats-officedocument.vmlDrawing">
        <DigestMethod Algorithm="http://www.w3.org/2001/04/xmlenc#sha256"/>
        <DigestValue>r6y4QDd63MaiUY1hE/dDtvkNHacqK6Un6vXjo31NXhU=</DigestValue>
      </Reference>
      <Reference URI="/xl/drawings/vmlDrawing6.vml?ContentType=application/vnd.openxmlformats-officedocument.vmlDrawing">
        <DigestMethod Algorithm="http://www.w3.org/2001/04/xmlenc#sha256"/>
        <DigestValue>Z86q1OT0Wewy/m8QQ9uM9tzeBv3UXKqDTEZ/RbOC4Ns=</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8Q3Z0WjB1OTckvssvuCMu889tr3iJXy59P1ToHlR1vE=</DigestValue>
      </Reference>
      <Reference URI="/xl/media/image3.emf?ContentType=image/x-emf">
        <DigestMethod Algorithm="http://www.w3.org/2001/04/xmlenc#sha256"/>
        <DigestValue>3yGBnPYuHzo3AJ2yEJ8QL03ZpV/eWG7/SoVfDTxP1t0=</DigestValue>
      </Reference>
      <Reference URI="/xl/media/image4.emf?ContentType=image/x-emf">
        <DigestMethod Algorithm="http://www.w3.org/2001/04/xmlenc#sha256"/>
        <DigestValue>SGHJORZ2aexBNNDtCbo7Q4mwJVLYBy8Alvtf8AZOuQY=</DigestValue>
      </Reference>
      <Reference URI="/xl/media/image5.emf?ContentType=image/x-emf">
        <DigestMethod Algorithm="http://www.w3.org/2001/04/xmlenc#sha256"/>
        <DigestValue>IeRay/xPAmXwZVJ/1EDcWqnqXydzx8y4X0GewrCfmIc=</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i2jEIZ2oVfV4RRCa64wBYNVtsdfPd0fG5FaDF6VLK34=</DigestValue>
      </Reference>
      <Reference URI="/xl/styles.xml?ContentType=application/vnd.openxmlformats-officedocument.spreadsheetml.styles+xml">
        <DigestMethod Algorithm="http://www.w3.org/2001/04/xmlenc#sha256"/>
        <DigestValue>bqP2rdpjYYUPUpq1fq5xKRrClrBcSnHmOx9HomiC7Kw=</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w/9rRXnNTFzZJmjkgntj/UQWCjR6RTecTE8SvidPILc=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HlDzBkDJfAP9vkztUXM491NWghSsdPS/mzI6E50MHss=</DigestValue>
      </Reference>
      <Reference URI="/xl/worksheets/sheet2.xml?ContentType=application/vnd.openxmlformats-officedocument.spreadsheetml.worksheet+xml">
        <DigestMethod Algorithm="http://www.w3.org/2001/04/xmlenc#sha256"/>
        <DigestValue>UhMifQKm8zB7V/rPMD2dtIYVX+qF5GGahpoV/57aiyA=</DigestValue>
      </Reference>
      <Reference URI="/xl/worksheets/sheet3.xml?ContentType=application/vnd.openxmlformats-officedocument.spreadsheetml.worksheet+xml">
        <DigestMethod Algorithm="http://www.w3.org/2001/04/xmlenc#sha256"/>
        <DigestValue>9y0/BOnziCTrYW0KAmeWwJmnVXw+6h4hJbxWUwbH7yU=</DigestValue>
      </Reference>
      <Reference URI="/xl/worksheets/sheet4.xml?ContentType=application/vnd.openxmlformats-officedocument.spreadsheetml.worksheet+xml">
        <DigestMethod Algorithm="http://www.w3.org/2001/04/xmlenc#sha256"/>
        <DigestValue>zCDde6sdj28t+KvIWK/A9dCdkigBmL45GPrWSHHrW6c=</DigestValue>
      </Reference>
      <Reference URI="/xl/worksheets/sheet5.xml?ContentType=application/vnd.openxmlformats-officedocument.spreadsheetml.worksheet+xml">
        <DigestMethod Algorithm="http://www.w3.org/2001/04/xmlenc#sha256"/>
        <DigestValue>0cCBjTYE5iup8Fs48V/zNDNleEVBKK+21I4sqQ2BGoY=</DigestValue>
      </Reference>
      <Reference URI="/xl/worksheets/sheet6.xml?ContentType=application/vnd.openxmlformats-officedocument.spreadsheetml.worksheet+xml">
        <DigestMethod Algorithm="http://www.w3.org/2001/04/xmlenc#sha256"/>
        <DigestValue>VYqnmCBa/aZcagTaHMwYgML/x4oeoV9DuJ5lo2oj/lg=</DigestValue>
      </Reference>
    </Manifest>
    <SignatureProperties>
      <SignatureProperty Id="idSignatureTime" Target="#idPackageSignature">
        <mdssi:SignatureTime xmlns:mdssi="http://schemas.openxmlformats.org/package/2006/digital-signature">
          <mdssi:Format>YYYY-MM-DDThh:mm:ssTZD</mdssi:Format>
          <mdssi:Value>2025-08-14T18:51:02Z</mdssi:Value>
        </mdssi:SignatureTime>
      </SignatureProperty>
    </SignatureProperties>
  </Object>
  <Object Id="idOfficeObject">
    <SignatureProperties>
      <SignatureProperty Id="idOfficeV1Details" Target="#idPackageSignature">
        <SignatureInfoV1 xmlns="http://schemas.microsoft.com/office/2006/digsig">
          <SetupID>{BA1A663A-AC11-4734-B51C-AE7DAEA6AE14}</SetupID>
          <SignatureText>Sergio Gonzalez</SignatureText>
          <SignatureImage/>
          <SignatureComments/>
          <WindowsVersion>10.0</WindowsVersion>
          <OfficeVersion>16.0.18925/26</OfficeVersion>
          <ApplicationVersion>16.0.18925</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2025-08-14T18:51:02Z</xd:SigningTime>
          <xd:SigningCertificate>
            <xd:Cert>
              <xd:CertDigest>
                <DigestMethod Algorithm="http://www.w3.org/2001/04/xmlenc#sha256"/>
                <DigestValue>7tGwyyCVILv8Cuj/FtQf82yM9Tu/LaOOH8nhETi0Z4E=</DigestValue>
              </xd:CertDigest>
              <xd:IssuerSerial>
                <X509IssuerName>C=PY, O=DOCUMENTA S.A., SERIALNUMBER=RUC80050172-1, CN=CA-DOCUMENTA S.A.</X509IssuerName>
                <X509SerialNumber>2666387923001246586</X509SerialNumber>
              </xd:IssuerSerial>
            </xd:Cert>
          </xd:SigningCertificate>
          <xd:SignaturePolicyIdentifier>
            <xd:SignaturePolicyImplied/>
          </xd:SignaturePolicyIdentifier>
        </xd:SignedSignatureProperties>
      </xd:SignedProperties>
    </xd:QualifyingProperties>
  </Object>
  <Object Id="idValidSigLnImg">AQAAAGwAAAAAAAAAAAAAAF4BAACfAAAAAAAAAAAAAACRGAAAOwsAACBFTUYAAAEAEBwAAKo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OAAvADIAMAAyADUAAAAHAAAABwAAAAUAAAAHAAAABQAAAAcAAAAHAAAABw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8AAABWAAAAMAAAADsAAACQ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AAAABXAAAAJQAAAAwAAAAEAAAAVAAAAKgAAAAxAAAAOwAAAL4AAABWAAAAAQAAAFVVj0EmtI9BMQAAADsAAAAPAAAATAAAAAAAAAAAAAAAAAAAAP//////////bAAAAFMAZQByAGcAaQBvACAARwBvAG4AegBhAGwAZQB6AAAACwAAAAoAAAAHAAAADAAAAAUAAAAMAAAABQAAAA4AAAAMAAAACwAAAAkAAAAKAAAABQAAAAoAAAAJ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AgBAAAPAAAAYQAAANkAAABxAAAAAQAAAFVVj0EmtI9BDwAAAGEAAAAfAAAATAAAAAAAAAAAAAAAAAAAAP//////////jAAAAFMAZQByAGcAaQBvACAARwB1AHoAbQBhAG4AIABHAG8AbgB6AGEAbABlAHoAIABHAHUAZQByAHIAZQByAG8AAAAHAAAABwAAAAUAAAAIAAAAAwAAAAgAAAAEAAAACQAAAAcAAAAGAAAACwAAAAcAAAAHAAAABAAAAAkAAAAIAAAABwAAAAYAAAAHAAAAAwAAAAcAAAAGAAAABAAAAAkAAAAHAAAABwAAAAUAAAAFAAAABwAAAAUAAAAI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fAAAAA8AAAB2AAAARQAAAIYAAAABAAAAVVWPQSa0j0EPAAAAdgAAAAgAAABMAAAAAAAAAAAAAAAAAAAA//////////9cAAAAQwBvAG4AdABhAGQAbwByAAgAAAAIAAAABwAAAAQAAAAHAAAACAAAAAgAAAAF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VAEAAA8AAACLAAAATwEAAJsAAAABAAAAVVWPQSa0j0EPAAAAiwAAACwAAABMAAAABAAAAA4AAACLAAAAUQEAAJwAAACkAAAARgBpAHIAbQBhAGQAbwAgAHAAbwByADoAIABTAEUAUgBHAEkATwAgAEcAVQBaAE0AQQBOACAARwBPAE4AWgBBAEwARQBaACAARwBVAEUAUgBSAEUAUgBPAAYAAAADAAAABQAAAAsAAAAHAAAACAAAAAgAAAAEAAAACAAAAAgAAAAFAAAAAwAAAAQAAAAHAAAABwAAAAgAAAAJAAAAAwAAAAoAAAAEAAAACQAAAAkAAAAHAAAADAAAAAgAAAAKAAAABAAAAAkAAAAKAAAACgAAAAcAAAAIAAAABgAAAAcAAAAHAAAABAAAAAkAAAAJAAAABwAAAAgAAAAIAAAABwAAAAgAAAAKAAAAFgAAAAwAAAAAAAAAJQAAAAwAAAACAAAADgAAABQAAAAAAAAAEAAAABQAAAA=</Object>
  <Object Id="idInvalidSigLnImg">AQAAAGwAAAAAAAAAAAAAAF4BAACfAAAAAAAAAAAAAACRGAAAOwsAACBFTUYAAAEAkCIAALE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fAQAAoAAAAAAAAAAAAAAAX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ZQ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vwAAAFYAAAAwAAAAOwAAAJA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wAAAAFcAAAAlAAAADAAAAAQAAABUAAAAqAAAADEAAAA7AAAAvgAAAFYAAAABAAAAVVWPQSa0j0ExAAAAOwAAAA8AAABMAAAAAAAAAAAAAAAAAAAA//////////9sAAAAUwBlAHIAZwBpAG8AIABHAG8AbgB6AGEAbABlAHoAUgALAAAACgAAAAcAAAAMAAAABQAAAAwAAAAFAAAADgAAAAwAAAALAAAACQAAAAoAAAAFAAAACgAAAAkAAABLAAAAQAAAADAAAAAFAAAAIAAAAAEAAAABAAAAEAAAAAAAAAAAAAAAXwEAAKAAAAAAAAAAAAAAAF8BAACgAAAAJQAAAAwAAAACAAAAJwAAABgAAAAFAAAAAAAAAP///wAAAAAAJQAAAAwAAAAFAAAATAAAAGQAAAAAAAAAYQAAAF4BAACbAAAAAAAAAGEAAABf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CAEAAA8AAABhAAAA2QAAAHEAAAABAAAAVVWPQSa0j0EPAAAAYQAAAB8AAABMAAAAAAAAAAAAAAAAAAAA//////////+MAAAAUwBlAHIAZwBpAG8AIABHAHUAegBtAGEAbgAgAEcAbwBuAHoAYQBsAGUAegAgAEcAdQBlAHIAcgBlAHIAbwAAAAcAAAAHAAAABQAAAAgAAAADAAAACAAAAAQAAAAJAAAABwAAAAYAAAALAAAABwAAAAcAAAAEAAAACQAAAAgAAAAHAAAABgAAAAcAAAADAAAABwAAAAYAAAAEAAAACQAAAAcAAAAHAAAABQAAAAUAAAAHAAAABQAAAAgAAABLAAAAQAAAADAAAAAFAAAAIAAAAAEAAAABAAAAEAAAAAAAAAAAAAAAXwEAAKAAAAAAAAAAAAAAAF8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8AAAADwAAAHYAAABFAAAAhgAAAAEAAABVVY9BJrSPQQ8AAAB2AAAACAAAAEwAAAAAAAAAAAAAAAAAAAD//////////1wAAABDAG8AbgB0AGEAZABvAHIACAAAAAgAAAAHAAAABAAAAAcAAAAIAAAACAAAAAUAAABLAAAAQAAAADAAAAAFAAAAIAAAAAEAAAABAAAAEAAAAAAAAAAAAAAAXwEAAKAAAAAAAAAAAAAAAF8BAACgAAAAJQAAAAwAAAACAAAAJwAAABgAAAAFAAAAAAAAAP///wAAAAAAJQAAAAwAAAAFAAAATAAAAGQAAAAOAAAAiwAAAFABAACbAAAADgAAAIsAAABDAQAAEQAAACEA8AAAAAAAAAAAAAAAgD8AAAAAAAAAAAAAgD8AAAAAAAAAAAAAAAAAAAAAAAAAAAAAAAAAAAAAAAAAACUAAAAMAAAAAAAAgCgAAAAMAAAABQAAACUAAAAMAAAAAQAAABgAAAAMAAAAAAAAABIAAAAMAAAAAQAAABYAAAAMAAAAAAAAAFQAAABUAQAADwAAAIsAAABPAQAAmwAAAAEAAABVVY9BJrSPQQ8AAACLAAAALAAAAEwAAAAEAAAADgAAAIsAAABRAQAAnAAAAKQAAABGAGkAcgBtAGEAZABvACAAcABvAHIAOgAgAFMARQBSAEcASQBPACAARwBVAFoATQBBAE4AIABHAE8ATgBaAEEATABFAFoAIABHAFUARQBSAFIARQBSAE8ABgAAAAMAAAAFAAAACwAAAAcAAAAIAAAACAAAAAQAAAAIAAAACAAAAAUAAAADAAAABAAAAAcAAAAHAAAACAAAAAkAAAADAAAACgAAAAQAAAAJAAAACQAAAAcAAAAMAAAACAAAAAoAAAAEAAAACQAAAAoAAAAKAAAABwAAAAgAAAAGAAAABwAAAAcAAAAEAAAACQAAAAkAAAAHAAAACAAAAAgAAAAHAAAACAAAAAoAAAAWAAAADAAAAAAAAAAlAAAADAAAAAIAAAAOAAAAFAAAAAAAAAAQAAAAFA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RrtiTcxRZfmiIoqRWPKR2nVC2815X/hO3SF6mMk5fNA=</DigestValue>
    </Reference>
    <Reference Type="http://www.w3.org/2000/09/xmldsig#Object" URI="#idOfficeObject">
      <DigestMethod Algorithm="http://www.w3.org/2001/04/xmlenc#sha256"/>
      <DigestValue>eZTkNz82/LxtG/nFlAmriW30AlzQEgkEPR4IH9Zo+zs=</DigestValue>
    </Reference>
    <Reference Type="http://uri.etsi.org/01903#SignedProperties" URI="#idSignedProperties">
      <Transforms>
        <Transform Algorithm="http://www.w3.org/TR/2001/REC-xml-c14n-20010315"/>
      </Transforms>
      <DigestMethod Algorithm="http://www.w3.org/2001/04/xmlenc#sha256"/>
      <DigestValue>9s4K/RTrfpiMnpZA2BOFHx1bine8xltLkK7bdtnVN6M=</DigestValue>
    </Reference>
    <Reference Type="http://www.w3.org/2000/09/xmldsig#Object" URI="#idValidSigLnImg">
      <DigestMethod Algorithm="http://www.w3.org/2001/04/xmlenc#sha256"/>
      <DigestValue>H00OUMFr9ie1HH6JtSnAo2Z8CfwKBsFnUKo2LL2K8Po=</DigestValue>
    </Reference>
    <Reference Type="http://www.w3.org/2000/09/xmldsig#Object" URI="#idInvalidSigLnImg">
      <DigestMethod Algorithm="http://www.w3.org/2001/04/xmlenc#sha256"/>
      <DigestValue>7vy0s3tMrL6bWRVDLHopyOSyWO74Oe5JWuGQMXkYvPU=</DigestValue>
    </Reference>
  </SignedInfo>
  <SignatureValue>e8yFKdFiP8Z1d1HDBT9Y5QH/zyTS2TchWYJVzTMb3bSrGHy/n8u/YrYHDlE3XGvAPvH+bt8NJ281
I242II1onGJ6n5IlMSKbuQsniP6aeNo9zfHLeX+RNGXDlH4rfHWePKiM4lp1HK1+dfyv50GN8Ea5
10teQ1mCVxLr1dv8gfwvcHQHjJgjacZWGzVV/qCKjVlU0ZexT3zd+zpBgZxMX6EAPuuGDCP2En6E
QL0lhtJevi3xd9DJybPv1K5oX6SR4tVlDo1wAwsacdZEmQ6C0beuAqw6/mD1rhb8zLY5sIJtm5wU
oWKX6r+COAfroxXVpMY2Rq5ZjrGkOOYI/BZ4Ug==</SignatureValue>
  <KeyInfo>
    <X509Data>
      <X509Certificate>MIIIkzCCBnugAwIBAgIIJQDpsFfhg3owDQYJKoZIhvcNAQELBQAwWjEaMBgGA1UEAwwRQ0EtRE9DVU1FTlRBIFMuQS4xFjAUBgNVBAUTDVJVQzgwMDUwMTcyLTExFzAVBgNVBAoMDkRPQ1VNRU5UQSBTLkEuMQswCQYDVQQGEwJQWTAeFw0yNDA2MjAxNTI1MDBaFw0yNjA2MjAxNTI1MDBaMIHDMSgwJgYDVQQDDB9TRVJHSU8gR1VaTUFOIEdPTlpBTEVaIEdVRVJSRVJPMRIwEAYDVQQFEwlDSTQ5MjMyNzMxFjAUBgNVBCoMDVNFUkdJTyBHVVpNQU4xGjAYBgNVBAQMEUdPTlpBTEVaIEdVRVJSRVJPMQswCQYDVQQLDAJGMjE1MDMGA1UECgwsQ0VSVElGSUNBRE8gQ1VBTElGSUNBRE8gREUgRklSTUEgRUxFQ1RST05JQ0ExCzAJBgNVBAYTAlBZMIIBIjANBgkqhkiG9w0BAQEFAAOCAQ8AMIIBCgKCAQEAyIxkcv6HHy0/ibp36+EoMKfymCB++0kw6V+656rlqgO/CKTv/AfoWhkLcu3mXXO8BiZM2B390ZbzWsA0Hqd2NQROywRaa53WyoHkjybCtHnqSlSelKdXipuixxo0xCslu4dpLohy2/YgebudU2IyvAcrXWLeCKG1XYKQI5cT53ccuF9Wnju45eRhzElp4zGShrSVmfcYNmjZKtaDVzYmOO9NVZUyAkjQE0Bls8L1NsAy6aHyJSKrXmoFQ01C4IfxDs1hlfj85uoW42WYrwk2G8cOgLFYGkyitCqULoFTy0fJmLOyQudybThUBE85xW2rWN5P+mVzg9cDpRcpFCLtVQ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c2VyZ2lvLmdvbnphbGV6QGF2YWxvbi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QsI9FdynQcm5vk+DaTyBKYAgHQdzAOBgNVHQ8BAf8EBAMCBeAwDQYJKoZIhvcNAQELBQADggIBAJfdGOvDna1Knulv8hwwGKL5jjLQhEZBmYraaMokUB+veZ2/U9POcZ+V78ZFPmSuYYT541mx3gpUDS9afZOAP1gveSjH38lgP1eTPq5Y8X8nio067HmnTWZlq5DUPohVHmK52BhrcV9POXyJOft9T6XUNv0HMHa3Eh+JZbvq9e7zR2IQAzzQ6KEF5fdvtgaxDWdUQaPAJBEvqQ3aZu8HZPox24+ZY/EqW71lu8EqUeiUZTBBUSC6CARQQDuGDpIF+ki5WFJiqOWF1gVyhvFUniKVRiqwqkO5mPr7QF6HmgSDZDi3jtcaBZGClqcUtueHMYPOzGBc6oApV62adT1pEoxc8IjaIlZiGOSGlaA3pkZx0mj3irbaBH0wSgFCe0cUjmAU+M2YCcWNvHSFAiqRaiDhgBBigmUZlcqHb12ERJIZhxeLfBNG4pmeuCVl91c7IQyzL1zygZTNNs89pHlSnH/p7dU1a7mNwxi4/G6X1eJgMezJQyI9zaqVuy2TOi4N/MKktbemla04HOzp672H0w9ZjB3uJo5Js/SRBvXoyBPF22J7VcYaJCI02j0MsPgppRDXk8beYKJW3FuQp/WB4vHpi/42ZhA5d4tWi+yFsBMqgSTHTtIZVbNBH2Z94eVSXQxMil9YcJBtN+Muj9W/EJ7dHmFtnCM2U2DtrmUqUS8E</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EGxd8xmSYc6jF//r09Q6IUOfVA8T+pgN8dakqARpWv8=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RKO1Sk04tfQnbpp7fV9TYpbVpzJhwfBvK2mFG3lhHTw=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RKO1Sk04tfQnbpp7fV9TYpbVpzJhwfBvK2mFG3lhHTw=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Drh3rMun8lplZ3y4BFjJA5XT6QUSgUHk4FWJ8fTV9lg=</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+f3Xto5JlXh7zTPPq4cY+cKg5H3V59VC3VltxWHyAW4=</DigestValue>
      </Reference>
      <Reference URI="/xl/drawings/vmlDrawing1.vml?ContentType=application/vnd.openxmlformats-officedocument.vmlDrawing">
        <DigestMethod Algorithm="http://www.w3.org/2001/04/xmlenc#sha256"/>
        <DigestValue>bLiarY5TYvhPXVMsHqrhAqKlXANpcihIj1K6l+jGno4=</DigestValue>
      </Reference>
      <Reference URI="/xl/drawings/vmlDrawing2.vml?ContentType=application/vnd.openxmlformats-officedocument.vmlDrawing">
        <DigestMethod Algorithm="http://www.w3.org/2001/04/xmlenc#sha256"/>
        <DigestValue>zRDzdELQSJUdOZBiR8zDumm7Agx+nvDfsIgwuTT9tm4=</DigestValue>
      </Reference>
      <Reference URI="/xl/drawings/vmlDrawing3.vml?ContentType=application/vnd.openxmlformats-officedocument.vmlDrawing">
        <DigestMethod Algorithm="http://www.w3.org/2001/04/xmlenc#sha256"/>
        <DigestValue>TcdDXn1a4lVWI1deKRnuDS5hRK1uu5kHFWwRQpzq3zg=</DigestValue>
      </Reference>
      <Reference URI="/xl/drawings/vmlDrawing4.vml?ContentType=application/vnd.openxmlformats-officedocument.vmlDrawing">
        <DigestMethod Algorithm="http://www.w3.org/2001/04/xmlenc#sha256"/>
        <DigestValue>Vi9CezfLuM8733mHBnbo1c/PCF3pwRegLKwBcpgdk9I=</DigestValue>
      </Reference>
      <Reference URI="/xl/drawings/vmlDrawing5.vml?ContentType=application/vnd.openxmlformats-officedocument.vmlDrawing">
        <DigestMethod Algorithm="http://www.w3.org/2001/04/xmlenc#sha256"/>
        <DigestValue>r6y4QDd63MaiUY1hE/dDtvkNHacqK6Un6vXjo31NXhU=</DigestValue>
      </Reference>
      <Reference URI="/xl/drawings/vmlDrawing6.vml?ContentType=application/vnd.openxmlformats-officedocument.vmlDrawing">
        <DigestMethod Algorithm="http://www.w3.org/2001/04/xmlenc#sha256"/>
        <DigestValue>Z86q1OT0Wewy/m8QQ9uM9tzeBv3UXKqDTEZ/RbOC4Ns=</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8Q3Z0WjB1OTckvssvuCMu889tr3iJXy59P1ToHlR1vE=</DigestValue>
      </Reference>
      <Reference URI="/xl/media/image3.emf?ContentType=image/x-emf">
        <DigestMethod Algorithm="http://www.w3.org/2001/04/xmlenc#sha256"/>
        <DigestValue>3yGBnPYuHzo3AJ2yEJ8QL03ZpV/eWG7/SoVfDTxP1t0=</DigestValue>
      </Reference>
      <Reference URI="/xl/media/image4.emf?ContentType=image/x-emf">
        <DigestMethod Algorithm="http://www.w3.org/2001/04/xmlenc#sha256"/>
        <DigestValue>SGHJORZ2aexBNNDtCbo7Q4mwJVLYBy8Alvtf8AZOuQY=</DigestValue>
      </Reference>
      <Reference URI="/xl/media/image5.emf?ContentType=image/x-emf">
        <DigestMethod Algorithm="http://www.w3.org/2001/04/xmlenc#sha256"/>
        <DigestValue>IeRay/xPAmXwZVJ/1EDcWqnqXydzx8y4X0GewrCfmIc=</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i2jEIZ2oVfV4RRCa64wBYNVtsdfPd0fG5FaDF6VLK34=</DigestValue>
      </Reference>
      <Reference URI="/xl/styles.xml?ContentType=application/vnd.openxmlformats-officedocument.spreadsheetml.styles+xml">
        <DigestMethod Algorithm="http://www.w3.org/2001/04/xmlenc#sha256"/>
        <DigestValue>bqP2rdpjYYUPUpq1fq5xKRrClrBcSnHmOx9HomiC7Kw=</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w/9rRXnNTFzZJmjkgntj/UQWCjR6RTecTE8SvidPILc=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HlDzBkDJfAP9vkztUXM491NWghSsdPS/mzI6E50MHss=</DigestValue>
      </Reference>
      <Reference URI="/xl/worksheets/sheet2.xml?ContentType=application/vnd.openxmlformats-officedocument.spreadsheetml.worksheet+xml">
        <DigestMethod Algorithm="http://www.w3.org/2001/04/xmlenc#sha256"/>
        <DigestValue>UhMifQKm8zB7V/rPMD2dtIYVX+qF5GGahpoV/57aiyA=</DigestValue>
      </Reference>
      <Reference URI="/xl/worksheets/sheet3.xml?ContentType=application/vnd.openxmlformats-officedocument.spreadsheetml.worksheet+xml">
        <DigestMethod Algorithm="http://www.w3.org/2001/04/xmlenc#sha256"/>
        <DigestValue>9y0/BOnziCTrYW0KAmeWwJmnVXw+6h4hJbxWUwbH7yU=</DigestValue>
      </Reference>
      <Reference URI="/xl/worksheets/sheet4.xml?ContentType=application/vnd.openxmlformats-officedocument.spreadsheetml.worksheet+xml">
        <DigestMethod Algorithm="http://www.w3.org/2001/04/xmlenc#sha256"/>
        <DigestValue>zCDde6sdj28t+KvIWK/A9dCdkigBmL45GPrWSHHrW6c=</DigestValue>
      </Reference>
      <Reference URI="/xl/worksheets/sheet5.xml?ContentType=application/vnd.openxmlformats-officedocument.spreadsheetml.worksheet+xml">
        <DigestMethod Algorithm="http://www.w3.org/2001/04/xmlenc#sha256"/>
        <DigestValue>0cCBjTYE5iup8Fs48V/zNDNleEVBKK+21I4sqQ2BGoY=</DigestValue>
      </Reference>
      <Reference URI="/xl/worksheets/sheet6.xml?ContentType=application/vnd.openxmlformats-officedocument.spreadsheetml.worksheet+xml">
        <DigestMethod Algorithm="http://www.w3.org/2001/04/xmlenc#sha256"/>
        <DigestValue>VYqnmCBa/aZcagTaHMwYgML/x4oeoV9DuJ5lo2oj/lg=</DigestValue>
      </Reference>
    </Manifest>
    <SignatureProperties>
      <SignatureProperty Id="idSignatureTime" Target="#idPackageSignature">
        <mdssi:SignatureTime xmlns:mdssi="http://schemas.openxmlformats.org/package/2006/digital-signature">
          <mdssi:Format>YYYY-MM-DDThh:mm:ssTZD</mdssi:Format>
          <mdssi:Value>2025-08-14T18:51:07Z</mdssi:Value>
        </mdssi:SignatureTime>
      </SignatureProperty>
    </SignatureProperties>
  </Object>
  <Object Id="idOfficeObject">
    <SignatureProperties>
      <SignatureProperty Id="idOfficeV1Details" Target="#idPackageSignature">
        <SignatureInfoV1 xmlns="http://schemas.microsoft.com/office/2006/digsig">
          <SetupID>{DBCCB259-1703-4FF5-BCBE-EA0BC9A3D0C3}</SetupID>
          <SignatureText>Sergio Gonzalez</SignatureText>
          <SignatureImage/>
          <SignatureComments/>
          <WindowsVersion>10.0</WindowsVersion>
          <OfficeVersion>16.0.18925/26</OfficeVersion>
          <ApplicationVersion>16.0.18925</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2025-08-14T18:51:07Z</xd:SigningTime>
          <xd:SigningCertificate>
            <xd:Cert>
              <xd:CertDigest>
                <DigestMethod Algorithm="http://www.w3.org/2001/04/xmlenc#sha256"/>
                <DigestValue>7tGwyyCVILv8Cuj/FtQf82yM9Tu/LaOOH8nhETi0Z4E=</DigestValue>
              </xd:CertDigest>
              <xd:IssuerSerial>
                <X509IssuerName>C=PY, O=DOCUMENTA S.A., SERIALNUMBER=RUC80050172-1, CN=CA-DOCUMENTA S.A.</X509IssuerName>
                <X509SerialNumber>2666387923001246586</X509SerialNumber>
              </xd:IssuerSerial>
            </xd:Cert>
          </xd:SigningCertificate>
          <xd:SignaturePolicyIdentifier>
            <xd:SignaturePolicyImplied/>
          </xd:SignaturePolicyIdentifier>
        </xd:SignedSignatureProperties>
      </xd:SignedProperties>
    </xd:QualifyingProperties>
  </Object>
  <Object Id="idValidSigLnImg">AQAAAGwAAAAAAAAAAAAAAF4BAACfAAAAAAAAAAAAAACRGAAAOwsAACBFTUYAAAEAEBwAAKo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OAAvADIAMAAyADUAAAAHAAAABwAAAAUAAAAHAAAABQAAAAcAAAAHAAAABw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8AAABWAAAAMAAAADsAAACQ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AAAABXAAAAJQAAAAwAAAAEAAAAVAAAAKgAAAAxAAAAOwAAAL4AAABWAAAAAQAAAFVVj0EmtI9BMQAAADsAAAAPAAAATAAAAAAAAAAAAAAAAAAAAP//////////bAAAAFMAZQByAGcAaQBvACAARwBvAG4AegBhAGwAZQB6AAAACwAAAAoAAAAHAAAADAAAAAUAAAAMAAAABQAAAA4AAAAMAAAACwAAAAkAAAAKAAAABQAAAAoAAAAJ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AgBAAAPAAAAYQAAANkAAABxAAAAAQAAAFVVj0EmtI9BDwAAAGEAAAAfAAAATAAAAAAAAAAAAAAAAAAAAP//////////jAAAAFMAZQByAGcAaQBvACAARwB1AHoAbQBhAG4AIABHAG8AbgB6AGEAbABlAHoAIABHAHUAZQByAHIAZQByAG8AAAAHAAAABwAAAAUAAAAIAAAAAwAAAAgAAAAEAAAACQAAAAcAAAAGAAAACwAAAAcAAAAHAAAABAAAAAkAAAAIAAAABwAAAAYAAAAHAAAAAwAAAAcAAAAGAAAABAAAAAkAAAAHAAAABwAAAAUAAAAFAAAABwAAAAUAAAAI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fAAAAA8AAAB2AAAARQAAAIYAAAABAAAAVVWPQSa0j0EPAAAAdgAAAAgAAABMAAAAAAAAAAAAAAAAAAAA//////////9cAAAAQwBvAG4AdABhAGQAbwByAAgAAAAIAAAABwAAAAQAAAAHAAAACAAAAAgAAAAF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VAEAAA8AAACLAAAATwEAAJsAAAABAAAAVVWPQSa0j0EPAAAAiwAAACwAAABMAAAABAAAAA4AAACLAAAAUQEAAJwAAACkAAAARgBpAHIAbQBhAGQAbwAgAHAAbwByADoAIABTAEUAUgBHAEkATwAgAEcAVQBaAE0AQQBOACAARwBPAE4AWgBBAEwARQBaACAARwBVAEUAUgBSAEUAUgBPAAYAAAADAAAABQAAAAsAAAAHAAAACAAAAAgAAAAEAAAACAAAAAgAAAAFAAAAAwAAAAQAAAAHAAAABwAAAAgAAAAJAAAAAwAAAAoAAAAEAAAACQAAAAkAAAAHAAAADAAAAAgAAAAKAAAABAAAAAkAAAAKAAAACgAAAAcAAAAIAAAABgAAAAcAAAAHAAAABAAAAAkAAAAJAAAABwAAAAgAAAAIAAAABwAAAAgAAAAKAAAAFgAAAAwAAAAAAAAAJQAAAAwAAAACAAAADgAAABQAAAAAAAAAEAAAABQAAAA=</Object>
  <Object Id="idInvalidSigLnImg">AQAAAGwAAAAAAAAAAAAAAF4BAACfAAAAAAAAAAAAAACRGAAAOwsAACBFTUYAAAEAkCIAALE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fAQAAoAAAAAAAAAAAAAAAX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vwAAAFYAAAAwAAAAOwAAAJA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wAAAAFcAAAAlAAAADAAAAAQAAABUAAAAqAAAADEAAAA7AAAAvgAAAFYAAAABAAAAVVWPQSa0j0ExAAAAOwAAAA8AAABMAAAAAAAAAAAAAAAAAAAA//////////9sAAAAUwBlAHIAZwBpAG8AIABHAG8AbgB6AGEAbABlAHoAAAALAAAACgAAAAcAAAAMAAAABQAAAAwAAAAFAAAADgAAAAwAAAALAAAACQAAAAoAAAAFAAAACgAAAAkAAABLAAAAQAAAADAAAAAFAAAAIAAAAAEAAAABAAAAEAAAAAAAAAAAAAAAXwEAAKAAAAAAAAAAAAAAAF8BAACgAAAAJQAAAAwAAAACAAAAJwAAABgAAAAFAAAAAAAAAP///wAAAAAAJQAAAAwAAAAFAAAATAAAAGQAAAAAAAAAYQAAAF4BAACbAAAAAAAAAGEAAABf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CAEAAA8AAABhAAAA2QAAAHEAAAABAAAAVVWPQSa0j0EPAAAAYQAAAB8AAABMAAAAAAAAAAAAAAAAAAAA//////////+MAAAAUwBlAHIAZwBpAG8AIABHAHUAegBtAGEAbgAgAEcAbwBuAHoAYQBsAGUAegAgAEcAdQBlAHIAcgBlAHIAbwAAAAcAAAAHAAAABQAAAAgAAAADAAAACAAAAAQAAAAJAAAABwAAAAYAAAALAAAABwAAAAcAAAAEAAAACQAAAAgAAAAHAAAABgAAAAcAAAADAAAABwAAAAYAAAAEAAAACQAAAAcAAAAHAAAABQAAAAUAAAAHAAAABQAAAAgAAABLAAAAQAAAADAAAAAFAAAAIAAAAAEAAAABAAAAEAAAAAAAAAAAAAAAXwEAAKAAAAAAAAAAAAAAAF8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8AAAADwAAAHYAAABFAAAAhgAAAAEAAABVVY9BJrSPQQ8AAAB2AAAACAAAAEwAAAAAAAAAAAAAAAAAAAD//////////1wAAABDAG8AbgB0AGEAZABvAHIACAAAAAgAAAAHAAAABAAAAAcAAAAIAAAACAAAAAUAAABLAAAAQAAAADAAAAAFAAAAIAAAAAEAAAABAAAAEAAAAAAAAAAAAAAAXwEAAKAAAAAAAAAAAAAAAF8BAACgAAAAJQAAAAwAAAACAAAAJwAAABgAAAAFAAAAAAAAAP///wAAAAAAJQAAAAwAAAAFAAAATAAAAGQAAAAOAAAAiwAAAFABAACbAAAADgAAAIsAAABDAQAAEQAAACEA8AAAAAAAAAAAAAAAgD8AAAAAAAAAAAAAgD8AAAAAAAAAAAAAAAAAAAAAAAAAAAAAAAAAAAAAAAAAACUAAAAMAAAAAAAAgCgAAAAMAAAABQAAACUAAAAMAAAAAQAAABgAAAAMAAAAAAAAABIAAAAMAAAAAQAAABYAAAAMAAAAAAAAAFQAAABUAQAADwAAAIsAAABPAQAAmwAAAAEAAABVVY9BJrSPQQ8AAACLAAAALAAAAEwAAAAEAAAADgAAAIsAAABRAQAAnAAAAKQAAABGAGkAcgBtAGEAZABvACAAcABvAHIAOgAgAFMARQBSAEcASQBPACAARwBVAFoATQBBAE4AIABHAE8ATgBaAEEATABFAFoAIABHAFUARQBSAFIARQBSAE8ABgAAAAMAAAAFAAAACwAAAAcAAAAIAAAACAAAAAQAAAAIAAAACAAAAAUAAAADAAAABAAAAAcAAAAHAAAACAAAAAkAAAADAAAACgAAAAQAAAAJAAAACQAAAAcAAAAMAAAACAAAAAoAAAAEAAAACQAAAAoAAAAKAAAABwAAAAgAAAAGAAAABwAAAAcAAAAEAAAACQAAAAkAAAAHAAAACAAAAAgAAAAHAAAACAAAAAoAAAAWAAAADAAAAAAAAAAlAAAADAAAAAIAAAAOAAAAFAAAAAAAAAAQAAAAFA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hYmCTWkeNIRwUpIAnMKV7eNuJK0fl0ZMC+6s5JLMTRU=</DigestValue>
    </Reference>
    <Reference Type="http://www.w3.org/2000/09/xmldsig#Object" URI="#idOfficeObject">
      <DigestMethod Algorithm="http://www.w3.org/2001/04/xmlenc#sha256"/>
      <DigestValue>ipDTfEiO18tvI37KQHsLl57g1Ac9yMB9zc1cZCEdrBQ=</DigestValue>
    </Reference>
    <Reference Type="http://uri.etsi.org/01903#SignedProperties" URI="#idSignedProperties">
      <Transforms>
        <Transform Algorithm="http://www.w3.org/TR/2001/REC-xml-c14n-20010315"/>
      </Transforms>
      <DigestMethod Algorithm="http://www.w3.org/2001/04/xmlenc#sha256"/>
      <DigestValue>TZ8wMrVBPJNSSUNLYsGJpLLHE5YUdr4XcRg/3mtOBGE=</DigestValue>
    </Reference>
    <Reference Type="http://www.w3.org/2000/09/xmldsig#Object" URI="#idValidSigLnImg">
      <DigestMethod Algorithm="http://www.w3.org/2001/04/xmlenc#sha256"/>
      <DigestValue>H00OUMFr9ie1HH6JtSnAo2Z8CfwKBsFnUKo2LL2K8Po=</DigestValue>
    </Reference>
    <Reference Type="http://www.w3.org/2000/09/xmldsig#Object" URI="#idInvalidSigLnImg">
      <DigestMethod Algorithm="http://www.w3.org/2001/04/xmlenc#sha256"/>
      <DigestValue>UYIK8HfHxwYm683kmk4tJ6bh9kjqHB8O0Np2yffADg8=</DigestValue>
    </Reference>
  </SignedInfo>
  <SignatureValue>GpxFa1OUyIjClCCRMCnK8Wd4v+1jTaLr9uX1/+SmDE+RKdljFwIAzyzU3dGF7kk7xyWJhPior54p
uR0ZcJIqOQt9LgyX3FIktKBYXi1jfWSt5zn9XERzSkmkkjXZGeAsDkPeZ12JPXuHaMPPdwFJB3jv
Uii4gS0j7gEvmjM0pRGY6LwFCBxU3HEFvcU0J2/8cEmdHPkXSFG6NcPfvEfYHY67KSzam3L0KCpr
1KXKEVljtsLzh8G0PjEPvdrXqcTCrYoGBW6B84ItVtE0ccWWnpBrhm6P4Q/rdv8rJMScJW726REI
p5pYn4/sEG/yDimkwF/JYMp5sBawVjY4yXCf0A==</SignatureValue>
  <KeyInfo>
    <X509Data>
      <X509Certificate>MIIIkzCCBnugAwIBAgIIJQDpsFfhg3owDQYJKoZIhvcNAQELBQAwWjEaMBgGA1UEAwwRQ0EtRE9DVU1FTlRBIFMuQS4xFjAUBgNVBAUTDVJVQzgwMDUwMTcyLTExFzAVBgNVBAoMDkRPQ1VNRU5UQSBTLkEuMQswCQYDVQQGEwJQWTAeFw0yNDA2MjAxNTI1MDBaFw0yNjA2MjAxNTI1MDBaMIHDMSgwJgYDVQQDDB9TRVJHSU8gR1VaTUFOIEdPTlpBTEVaIEdVRVJSRVJPMRIwEAYDVQQFEwlDSTQ5MjMyNzMxFjAUBgNVBCoMDVNFUkdJTyBHVVpNQU4xGjAYBgNVBAQMEUdPTlpBTEVaIEdVRVJSRVJPMQswCQYDVQQLDAJGMjE1MDMGA1UECgwsQ0VSVElGSUNBRE8gQ1VBTElGSUNBRE8gREUgRklSTUEgRUxFQ1RST05JQ0ExCzAJBgNVBAYTAlBZMIIBIjANBgkqhkiG9w0BAQEFAAOCAQ8AMIIBCgKCAQEAyIxkcv6HHy0/ibp36+EoMKfymCB++0kw6V+656rlqgO/CKTv/AfoWhkLcu3mXXO8BiZM2B390ZbzWsA0Hqd2NQROywRaa53WyoHkjybCtHnqSlSelKdXipuixxo0xCslu4dpLohy2/YgebudU2IyvAcrXWLeCKG1XYKQI5cT53ccuF9Wnju45eRhzElp4zGShrSVmfcYNmjZKtaDVzYmOO9NVZUyAkjQE0Bls8L1NsAy6aHyJSKrXmoFQ01C4IfxDs1hlfj85uoW42WYrwk2G8cOgLFYGkyitCqULoFTy0fJmLOyQudybThUBE85xW2rWN5P+mVzg9cDpRcpFCLtVQ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c2VyZ2lvLmdvbnphbGV6QGF2YWxvbi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QsI9FdynQcm5vk+DaTyBKYAgHQdzAOBgNVHQ8BAf8EBAMCBeAwDQYJKoZIhvcNAQELBQADggIBAJfdGOvDna1Knulv8hwwGKL5jjLQhEZBmYraaMokUB+veZ2/U9POcZ+V78ZFPmSuYYT541mx3gpUDS9afZOAP1gveSjH38lgP1eTPq5Y8X8nio067HmnTWZlq5DUPohVHmK52BhrcV9POXyJOft9T6XUNv0HMHa3Eh+JZbvq9e7zR2IQAzzQ6KEF5fdvtgaxDWdUQaPAJBEvqQ3aZu8HZPox24+ZY/EqW71lu8EqUeiUZTBBUSC6CARQQDuGDpIF+ki5WFJiqOWF1gVyhvFUniKVRiqwqkO5mPr7QF6HmgSDZDi3jtcaBZGClqcUtueHMYPOzGBc6oApV62adT1pEoxc8IjaIlZiGOSGlaA3pkZx0mj3irbaBH0wSgFCe0cUjmAU+M2YCcWNvHSFAiqRaiDhgBBigmUZlcqHb12ERJIZhxeLfBNG4pmeuCVl91c7IQyzL1zygZTNNs89pHlSnH/p7dU1a7mNwxi4/G6X1eJgMezJQyI9zaqVuy2TOi4N/MKktbemla04HOzp672H0w9ZjB3uJo5Js/SRBvXoyBPF22J7VcYaJCI02j0MsPgppRDXk8beYKJW3FuQp/WB4vHpi/42ZhA5d4tWi+yFsBMqgSTHTtIZVbNBH2Z94eVSXQxMil9YcJBtN+Muj9W/EJ7dHmFtnCM2U2DtrmUqUS8E</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EGxd8xmSYc6jF//r09Q6IUOfVA8T+pgN8dakqARpWv8=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RKO1Sk04tfQnbpp7fV9TYpbVpzJhwfBvK2mFG3lhHTw=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RKO1Sk04tfQnbpp7fV9TYpbVpzJhwfBvK2mFG3lhHTw=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Drh3rMun8lplZ3y4BFjJA5XT6QUSgUHk4FWJ8fTV9lg=</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+f3Xto5JlXh7zTPPq4cY+cKg5H3V59VC3VltxWHyAW4=</DigestValue>
      </Reference>
      <Reference URI="/xl/drawings/vmlDrawing1.vml?ContentType=application/vnd.openxmlformats-officedocument.vmlDrawing">
        <DigestMethod Algorithm="http://www.w3.org/2001/04/xmlenc#sha256"/>
        <DigestValue>bLiarY5TYvhPXVMsHqrhAqKlXANpcihIj1K6l+jGno4=</DigestValue>
      </Reference>
      <Reference URI="/xl/drawings/vmlDrawing2.vml?ContentType=application/vnd.openxmlformats-officedocument.vmlDrawing">
        <DigestMethod Algorithm="http://www.w3.org/2001/04/xmlenc#sha256"/>
        <DigestValue>zRDzdELQSJUdOZBiR8zDumm7Agx+nvDfsIgwuTT9tm4=</DigestValue>
      </Reference>
      <Reference URI="/xl/drawings/vmlDrawing3.vml?ContentType=application/vnd.openxmlformats-officedocument.vmlDrawing">
        <DigestMethod Algorithm="http://www.w3.org/2001/04/xmlenc#sha256"/>
        <DigestValue>TcdDXn1a4lVWI1deKRnuDS5hRK1uu5kHFWwRQpzq3zg=</DigestValue>
      </Reference>
      <Reference URI="/xl/drawings/vmlDrawing4.vml?ContentType=application/vnd.openxmlformats-officedocument.vmlDrawing">
        <DigestMethod Algorithm="http://www.w3.org/2001/04/xmlenc#sha256"/>
        <DigestValue>Vi9CezfLuM8733mHBnbo1c/PCF3pwRegLKwBcpgdk9I=</DigestValue>
      </Reference>
      <Reference URI="/xl/drawings/vmlDrawing5.vml?ContentType=application/vnd.openxmlformats-officedocument.vmlDrawing">
        <DigestMethod Algorithm="http://www.w3.org/2001/04/xmlenc#sha256"/>
        <DigestValue>r6y4QDd63MaiUY1hE/dDtvkNHacqK6Un6vXjo31NXhU=</DigestValue>
      </Reference>
      <Reference URI="/xl/drawings/vmlDrawing6.vml?ContentType=application/vnd.openxmlformats-officedocument.vmlDrawing">
        <DigestMethod Algorithm="http://www.w3.org/2001/04/xmlenc#sha256"/>
        <DigestValue>Z86q1OT0Wewy/m8QQ9uM9tzeBv3UXKqDTEZ/RbOC4Ns=</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8Q3Z0WjB1OTckvssvuCMu889tr3iJXy59P1ToHlR1vE=</DigestValue>
      </Reference>
      <Reference URI="/xl/media/image3.emf?ContentType=image/x-emf">
        <DigestMethod Algorithm="http://www.w3.org/2001/04/xmlenc#sha256"/>
        <DigestValue>3yGBnPYuHzo3AJ2yEJ8QL03ZpV/eWG7/SoVfDTxP1t0=</DigestValue>
      </Reference>
      <Reference URI="/xl/media/image4.emf?ContentType=image/x-emf">
        <DigestMethod Algorithm="http://www.w3.org/2001/04/xmlenc#sha256"/>
        <DigestValue>SGHJORZ2aexBNNDtCbo7Q4mwJVLYBy8Alvtf8AZOuQY=</DigestValue>
      </Reference>
      <Reference URI="/xl/media/image5.emf?ContentType=image/x-emf">
        <DigestMethod Algorithm="http://www.w3.org/2001/04/xmlenc#sha256"/>
        <DigestValue>IeRay/xPAmXwZVJ/1EDcWqnqXydzx8y4X0GewrCfmIc=</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i2jEIZ2oVfV4RRCa64wBYNVtsdfPd0fG5FaDF6VLK34=</DigestValue>
      </Reference>
      <Reference URI="/xl/styles.xml?ContentType=application/vnd.openxmlformats-officedocument.spreadsheetml.styles+xml">
        <DigestMethod Algorithm="http://www.w3.org/2001/04/xmlenc#sha256"/>
        <DigestValue>bqP2rdpjYYUPUpq1fq5xKRrClrBcSnHmOx9HomiC7Kw=</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w/9rRXnNTFzZJmjkgntj/UQWCjR6RTecTE8SvidPILc=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HlDzBkDJfAP9vkztUXM491NWghSsdPS/mzI6E50MHss=</DigestValue>
      </Reference>
      <Reference URI="/xl/worksheets/sheet2.xml?ContentType=application/vnd.openxmlformats-officedocument.spreadsheetml.worksheet+xml">
        <DigestMethod Algorithm="http://www.w3.org/2001/04/xmlenc#sha256"/>
        <DigestValue>UhMifQKm8zB7V/rPMD2dtIYVX+qF5GGahpoV/57aiyA=</DigestValue>
      </Reference>
      <Reference URI="/xl/worksheets/sheet3.xml?ContentType=application/vnd.openxmlformats-officedocument.spreadsheetml.worksheet+xml">
        <DigestMethod Algorithm="http://www.w3.org/2001/04/xmlenc#sha256"/>
        <DigestValue>9y0/BOnziCTrYW0KAmeWwJmnVXw+6h4hJbxWUwbH7yU=</DigestValue>
      </Reference>
      <Reference URI="/xl/worksheets/sheet4.xml?ContentType=application/vnd.openxmlformats-officedocument.spreadsheetml.worksheet+xml">
        <DigestMethod Algorithm="http://www.w3.org/2001/04/xmlenc#sha256"/>
        <DigestValue>zCDde6sdj28t+KvIWK/A9dCdkigBmL45GPrWSHHrW6c=</DigestValue>
      </Reference>
      <Reference URI="/xl/worksheets/sheet5.xml?ContentType=application/vnd.openxmlformats-officedocument.spreadsheetml.worksheet+xml">
        <DigestMethod Algorithm="http://www.w3.org/2001/04/xmlenc#sha256"/>
        <DigestValue>0cCBjTYE5iup8Fs48V/zNDNleEVBKK+21I4sqQ2BGoY=</DigestValue>
      </Reference>
      <Reference URI="/xl/worksheets/sheet6.xml?ContentType=application/vnd.openxmlformats-officedocument.spreadsheetml.worksheet+xml">
        <DigestMethod Algorithm="http://www.w3.org/2001/04/xmlenc#sha256"/>
        <DigestValue>VYqnmCBa/aZcagTaHMwYgML/x4oeoV9DuJ5lo2oj/lg=</DigestValue>
      </Reference>
    </Manifest>
    <SignatureProperties>
      <SignatureProperty Id="idSignatureTime" Target="#idPackageSignature">
        <mdssi:SignatureTime xmlns:mdssi="http://schemas.openxmlformats.org/package/2006/digital-signature">
          <mdssi:Format>YYYY-MM-DDThh:mm:ssTZD</mdssi:Format>
          <mdssi:Value>2025-08-14T18:51:11Z</mdssi:Value>
        </mdssi:SignatureTime>
      </SignatureProperty>
    </SignatureProperties>
  </Object>
  <Object Id="idOfficeObject">
    <SignatureProperties>
      <SignatureProperty Id="idOfficeV1Details" Target="#idPackageSignature">
        <SignatureInfoV1 xmlns="http://schemas.microsoft.com/office/2006/digsig">
          <SetupID>{38F4A1BB-D543-4575-A493-193196C46C2F}</SetupID>
          <SignatureText>Sergio Gonzalez</SignatureText>
          <SignatureImage/>
          <SignatureComments/>
          <WindowsVersion>10.0</WindowsVersion>
          <OfficeVersion>16.0.18925/26</OfficeVersion>
          <ApplicationVersion>16.0.18925</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2025-08-14T18:51:11Z</xd:SigningTime>
          <xd:SigningCertificate>
            <xd:Cert>
              <xd:CertDigest>
                <DigestMethod Algorithm="http://www.w3.org/2001/04/xmlenc#sha256"/>
                <DigestValue>7tGwyyCVILv8Cuj/FtQf82yM9Tu/LaOOH8nhETi0Z4E=</DigestValue>
              </xd:CertDigest>
              <xd:IssuerSerial>
                <X509IssuerName>C=PY, O=DOCUMENTA S.A., SERIALNUMBER=RUC80050172-1, CN=CA-DOCUMENTA S.A.</X509IssuerName>
                <X509SerialNumber>2666387923001246586</X509SerialNumber>
              </xd:IssuerSerial>
            </xd:Cert>
          </xd:SigningCertificate>
          <xd:SignaturePolicyIdentifier>
            <xd:SignaturePolicyImplied/>
          </xd:SignaturePolicyIdentifier>
        </xd:SignedSignatureProperties>
      </xd:SignedProperties>
    </xd:QualifyingProperties>
  </Object>
  <Object Id="idValidSigLnImg">AQAAAGwAAAAAAAAAAAAAAF4BAACfAAAAAAAAAAAAAACRGAAAOwsAACBFTUYAAAEAEBwAAKo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OAAvADIAMAAyADUAAAAHAAAABwAAAAUAAAAHAAAABQAAAAcAAAAHAAAABw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8AAABWAAAAMAAAADsAAACQ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AAAABXAAAAJQAAAAwAAAAEAAAAVAAAAKgAAAAxAAAAOwAAAL4AAABWAAAAAQAAAFVVj0EmtI9BMQAAADsAAAAPAAAATAAAAAAAAAAAAAAAAAAAAP//////////bAAAAFMAZQByAGcAaQBvACAARwBvAG4AegBhAGwAZQB6AAAACwAAAAoAAAAHAAAADAAAAAUAAAAMAAAABQAAAA4AAAAMAAAACwAAAAkAAAAKAAAABQAAAAoAAAAJ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AgBAAAPAAAAYQAAANkAAABxAAAAAQAAAFVVj0EmtI9BDwAAAGEAAAAfAAAATAAAAAAAAAAAAAAAAAAAAP//////////jAAAAFMAZQByAGcAaQBvACAARwB1AHoAbQBhAG4AIABHAG8AbgB6AGEAbABlAHoAIABHAHUAZQByAHIAZQByAG8AAAAHAAAABwAAAAUAAAAIAAAAAwAAAAgAAAAEAAAACQAAAAcAAAAGAAAACwAAAAcAAAAHAAAABAAAAAkAAAAIAAAABwAAAAYAAAAHAAAAAwAAAAcAAAAGAAAABAAAAAkAAAAHAAAABwAAAAUAAAAFAAAABwAAAAUAAAAI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fAAAAA8AAAB2AAAARQAAAIYAAAABAAAAVVWPQSa0j0EPAAAAdgAAAAgAAABMAAAAAAAAAAAAAAAAAAAA//////////9cAAAAQwBvAG4AdABhAGQAbwByAAgAAAAIAAAABwAAAAQAAAAHAAAACAAAAAgAAAAF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VAEAAA8AAACLAAAATwEAAJsAAAABAAAAVVWPQSa0j0EPAAAAiwAAACwAAABMAAAABAAAAA4AAACLAAAAUQEAAJwAAACkAAAARgBpAHIAbQBhAGQAbwAgAHAAbwByADoAIABTAEUAUgBHAEkATwAgAEcAVQBaAE0AQQBOACAARwBPAE4AWgBBAEwARQBaACAARwBVAEUAUgBSAEUAUgBPAAYAAAADAAAABQAAAAsAAAAHAAAACAAAAAgAAAAEAAAACAAAAAgAAAAFAAAAAwAAAAQAAAAHAAAABwAAAAgAAAAJAAAAAwAAAAoAAAAEAAAACQAAAAkAAAAHAAAADAAAAAgAAAAKAAAABAAAAAkAAAAKAAAACgAAAAcAAAAIAAAABgAAAAcAAAAHAAAABAAAAAkAAAAJAAAABwAAAAgAAAAIAAAABwAAAAgAAAAKAAAAFgAAAAwAAAAAAAAAJQAAAAwAAAACAAAADgAAABQAAAAAAAAAEAAAABQAAAA=</Object>
  <Object Id="idInvalidSigLnImg">AQAAAGwAAAAAAAAAAAAAAF4BAACfAAAAAAAAAAAAAACRGAAAOwsAACBFTUYAAAEAkCIAALE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fAQAAoAAAAAAAAAAAAAAAX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vwAAAFYAAAAwAAAAOwAAAJA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wAAAAFcAAAAlAAAADAAAAAQAAABUAAAAqAAAADEAAAA7AAAAvgAAAFYAAAABAAAAVVWPQSa0j0ExAAAAOwAAAA8AAABMAAAAAAAAAAAAAAAAAAAA//////////9sAAAAUwBlAHIAZwBpAG8AIABHAG8AbgB6AGEAbABlAHoA34sLAAAACgAAAAcAAAAMAAAABQAAAAwAAAAFAAAADgAAAAwAAAALAAAACQAAAAoAAAAFAAAACgAAAAkAAABLAAAAQAAAADAAAAAFAAAAIAAAAAEAAAABAAAAEAAAAAAAAAAAAAAAXwEAAKAAAAAAAAAAAAAAAF8BAACgAAAAJQAAAAwAAAACAAAAJwAAABgAAAAFAAAAAAAAAP///wAAAAAAJQAAAAwAAAAFAAAATAAAAGQAAAAAAAAAYQAAAF4BAACbAAAAAAAAAGEAAABf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CAEAAA8AAABhAAAA2QAAAHEAAAABAAAAVVWPQSa0j0EPAAAAYQAAAB8AAABMAAAAAAAAAAAAAAAAAAAA//////////+MAAAAUwBlAHIAZwBpAG8AIABHAHUAegBtAGEAbgAgAEcAbwBuAHoAYQBsAGUAegAgAEcAdQBlAHIAcgBlAHIAbwAAAAcAAAAHAAAABQAAAAgAAAADAAAACAAAAAQAAAAJAAAABwAAAAYAAAALAAAABwAAAAcAAAAEAAAACQAAAAgAAAAHAAAABgAAAAcAAAADAAAABwAAAAYAAAAEAAAACQAAAAcAAAAHAAAABQAAAAUAAAAHAAAABQAAAAgAAABLAAAAQAAAADAAAAAFAAAAIAAAAAEAAAABAAAAEAAAAAAAAAAAAAAAXwEAAKAAAAAAAAAAAAAAAF8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8AAAADwAAAHYAAABFAAAAhgAAAAEAAABVVY9BJrSPQQ8AAAB2AAAACAAAAEwAAAAAAAAAAAAAAAAAAAD//////////1wAAABDAG8AbgB0AGEAZABvAHIACAAAAAgAAAAHAAAABAAAAAcAAAAIAAAACAAAAAUAAABLAAAAQAAAADAAAAAFAAAAIAAAAAEAAAABAAAAEAAAAAAAAAAAAAAAXwEAAKAAAAAAAAAAAAAAAF8BAACgAAAAJQAAAAwAAAACAAAAJwAAABgAAAAFAAAAAAAAAP///wAAAAAAJQAAAAwAAAAFAAAATAAAAGQAAAAOAAAAiwAAAFABAACbAAAADgAAAIsAAABDAQAAEQAAACEA8AAAAAAAAAAAAAAAgD8AAAAAAAAAAAAAgD8AAAAAAAAAAAAAAAAAAAAAAAAAAAAAAAAAAAAAAAAAACUAAAAMAAAAAAAAgCgAAAAMAAAABQAAACUAAAAMAAAAAQAAABgAAAAMAAAAAAAAABIAAAAMAAAAAQAAABYAAAAMAAAAAAAAAFQAAABUAQAADwAAAIsAAABPAQAAmwAAAAEAAABVVY9BJrSPQQ8AAACLAAAALAAAAEwAAAAEAAAADgAAAIsAAABRAQAAnAAAAKQAAABGAGkAcgBtAGEAZABvACAAcABvAHIAOgAgAFMARQBSAEcASQBPACAARwBVAFoATQBBAE4AIABHAE8ATgBaAEEATABFAFoAIABHAFUARQBSAFIARQBSAE8ABgAAAAMAAAAFAAAACwAAAAcAAAAIAAAACAAAAAQAAAAIAAAACAAAAAUAAAADAAAABAAAAAcAAAAHAAAACAAAAAkAAAADAAAACgAAAAQAAAAJAAAACQAAAAcAAAAMAAAACAAAAAoAAAAEAAAACQAAAAoAAAAKAAAABwAAAAgAAAAGAAAABwAAAAcAAAAEAAAACQAAAAkAAAAHAAAACAAAAAgAAAAHAAAACAAAAAoAAAAWAAAADAAAAAAAAAAlAAAADAAAAAIAAAAOAAAAFAAAAAAAAAAQAAAAFAAAAA==</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/Fz3c6BthI0Mf6dWom8mJGHYi0S9JLuqTqDkPKx/+n4=</DigestValue>
    </Reference>
    <Reference Type="http://www.w3.org/2000/09/xmldsig#Object" URI="#idOfficeObject">
      <DigestMethod Algorithm="http://www.w3.org/2001/04/xmlenc#sha256"/>
      <DigestValue>QXFVytOfXztatDXrXg24mHct4MB2Svtu/YEFhm/ShKs=</DigestValue>
    </Reference>
    <Reference Type="http://uri.etsi.org/01903#SignedProperties" URI="#idSignedProperties">
      <Transforms>
        <Transform Algorithm="http://www.w3.org/TR/2001/REC-xml-c14n-20010315"/>
      </Transforms>
      <DigestMethod Algorithm="http://www.w3.org/2001/04/xmlenc#sha256"/>
      <DigestValue>FF5IekRWubeLAtOU0tMiP+QvBzN2sbuBDiPTfxpXR2s=</DigestValue>
    </Reference>
    <Reference Type="http://www.w3.org/2000/09/xmldsig#Object" URI="#idValidSigLnImg">
      <DigestMethod Algorithm="http://www.w3.org/2001/04/xmlenc#sha256"/>
      <DigestValue>H00OUMFr9ie1HH6JtSnAo2Z8CfwKBsFnUKo2LL2K8Po=</DigestValue>
    </Reference>
    <Reference Type="http://www.w3.org/2000/09/xmldsig#Object" URI="#idInvalidSigLnImg">
      <DigestMethod Algorithm="http://www.w3.org/2001/04/xmlenc#sha256"/>
      <DigestValue>lQIJ5eGD0ohSxQyA/qN1ORhvzKu1QjVXLaEdiHvlqE0=</DigestValue>
    </Reference>
  </SignedInfo>
  <SignatureValue>pbhRg0RQ54GX3s9QJfCObQiFV9PWtBttJVy7qUr5lDq8Tbjcvn80iSzsB5MEUrsqiqrT5+Pxf/Oe
B0Fd8/frhuidlhJx8ddiBoB7mzZTjadCbN6cBCDkyXT4mQplCOt0knnF9/+d7Mo7PznRSc/03wza
Cqs0vrQilfynZ0nclIiekj+5OgwrhRyaBBWYVrfs/D132dURBGJWj78Qka0FrEx3+O8Y43kBiYoj
F/IRcQNVuksIz8YZjqE+iWS2BbwCnfKKYb2ukhqZQZEWcckru4dcBZZ8eWvIgXyfiwi8Gbro0TS0
aNqcSloFhgTps89Krq2+wczoIhF+P5YCQhcbCg==</SignatureValue>
  <KeyInfo>
    <X509Data>
      <X509Certificate>MIIIkzCCBnugAwIBAgIIJQDpsFfhg3owDQYJKoZIhvcNAQELBQAwWjEaMBgGA1UEAwwRQ0EtRE9DVU1FTlRBIFMuQS4xFjAUBgNVBAUTDVJVQzgwMDUwMTcyLTExFzAVBgNVBAoMDkRPQ1VNRU5UQSBTLkEuMQswCQYDVQQGEwJQWTAeFw0yNDA2MjAxNTI1MDBaFw0yNjA2MjAxNTI1MDBaMIHDMSgwJgYDVQQDDB9TRVJHSU8gR1VaTUFOIEdPTlpBTEVaIEdVRVJSRVJPMRIwEAYDVQQFEwlDSTQ5MjMyNzMxFjAUBgNVBCoMDVNFUkdJTyBHVVpNQU4xGjAYBgNVBAQMEUdPTlpBTEVaIEdVRVJSRVJPMQswCQYDVQQLDAJGMjE1MDMGA1UECgwsQ0VSVElGSUNBRE8gQ1VBTElGSUNBRE8gREUgRklSTUEgRUxFQ1RST05JQ0ExCzAJBgNVBAYTAlBZMIIBIjANBgkqhkiG9w0BAQEFAAOCAQ8AMIIBCgKCAQEAyIxkcv6HHy0/ibp36+EoMKfymCB++0kw6V+656rlqgO/CKTv/AfoWhkLcu3mXXO8BiZM2B390ZbzWsA0Hqd2NQROywRaa53WyoHkjybCtHnqSlSelKdXipuixxo0xCslu4dpLohy2/YgebudU2IyvAcrXWLeCKG1XYKQI5cT53ccuF9Wnju45eRhzElp4zGShrSVmfcYNmjZKtaDVzYmOO9NVZUyAkjQE0Bls8L1NsAy6aHyJSKrXmoFQ01C4IfxDs1hlfj85uoW42WYrwk2G8cOgLFYGkyitCqULoFTy0fJmLOyQudybThUBE85xW2rWN5P+mVzg9cDpRcpFCLtVQIDAQABo4ID8TCCA+0wDAYDVR0TAQH/BAIwADAfBgNVHSMEGDAWgBShPYUrzdgslh85AgyfUztY2JULezCBlAYIKwYBBQUHAQEEgYcwgYQwVQYIKwYBBQUHMAKGSWh0dHBzOi8vd3d3LmRpZ2l0by5jb20ucHkvdXBsb2Fkcy9jZXJ0aWZpY2Fkby1kb2N1bWVudGEtc2EtMTUzNTExNzc3MS5jcnQwKwYIKwYBBQUHMAGGH2h0dHBzOi8vd3d3LmRpZ2l0by5jb20ucHkvb2NzcC8wVAYDVR0RBE0wS4Edc2VyZ2lvLmdvbnphbGV6QGF2YWxvbi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QsI9FdynQcm5vk+DaTyBKYAgHQdzAOBgNVHQ8BAf8EBAMCBeAwDQYJKoZIhvcNAQELBQADggIBAJfdGOvDna1Knulv8hwwGKL5jjLQhEZBmYraaMokUB+veZ2/U9POcZ+V78ZFPmSuYYT541mx3gpUDS9afZOAP1gveSjH38lgP1eTPq5Y8X8nio067HmnTWZlq5DUPohVHmK52BhrcV9POXyJOft9T6XUNv0HMHa3Eh+JZbvq9e7zR2IQAzzQ6KEF5fdvtgaxDWdUQaPAJBEvqQ3aZu8HZPox24+ZY/EqW71lu8EqUeiUZTBBUSC6CARQQDuGDpIF+ki5WFJiqOWF1gVyhvFUniKVRiqwqkO5mPr7QF6HmgSDZDi3jtcaBZGClqcUtueHMYPOzGBc6oApV62adT1pEoxc8IjaIlZiGOSGlaA3pkZx0mj3irbaBH0wSgFCe0cUjmAU+M2YCcWNvHSFAiqRaiDhgBBigmUZlcqHb12ERJIZhxeLfBNG4pmeuCVl91c7IQyzL1zygZTNNs89pHlSnH/p7dU1a7mNwxi4/G6X1eJgMezJQyI9zaqVuy2TOi4N/MKktbemla04HOzp672H0w9ZjB3uJo5Js/SRBvXoyBPF22J7VcYaJCI02j0MsPgppRDXk8beYKJW3FuQp/WB4vHpi/42ZhA5d4tWi+yFsBMqgSTHTtIZVbNBH2Z94eVSXQxMil9YcJBtN+Muj9W/EJ7dHmFtnCM2U2DtrmUqUS8E</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EGxd8xmSYc6jF//r09Q6IUOfVA8T+pgN8dakqARpWv8=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RKO1Sk04tfQnbpp7fV9TYpbVpzJhwfBvK2mFG3lhHTw=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RKO1Sk04tfQnbpp7fV9TYpbVpzJhwfBvK2mFG3lhHTw=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Drh3rMun8lplZ3y4BFjJA5XT6QUSgUHk4FWJ8fTV9lg=</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+f3Xto5JlXh7zTPPq4cY+cKg5H3V59VC3VltxWHyAW4=</DigestValue>
      </Reference>
      <Reference URI="/xl/drawings/vmlDrawing1.vml?ContentType=application/vnd.openxmlformats-officedocument.vmlDrawing">
        <DigestMethod Algorithm="http://www.w3.org/2001/04/xmlenc#sha256"/>
        <DigestValue>bLiarY5TYvhPXVMsHqrhAqKlXANpcihIj1K6l+jGno4=</DigestValue>
      </Reference>
      <Reference URI="/xl/drawings/vmlDrawing2.vml?ContentType=application/vnd.openxmlformats-officedocument.vmlDrawing">
        <DigestMethod Algorithm="http://www.w3.org/2001/04/xmlenc#sha256"/>
        <DigestValue>zRDzdELQSJUdOZBiR8zDumm7Agx+nvDfsIgwuTT9tm4=</DigestValue>
      </Reference>
      <Reference URI="/xl/drawings/vmlDrawing3.vml?ContentType=application/vnd.openxmlformats-officedocument.vmlDrawing">
        <DigestMethod Algorithm="http://www.w3.org/2001/04/xmlenc#sha256"/>
        <DigestValue>TcdDXn1a4lVWI1deKRnuDS5hRK1uu5kHFWwRQpzq3zg=</DigestValue>
      </Reference>
      <Reference URI="/xl/drawings/vmlDrawing4.vml?ContentType=application/vnd.openxmlformats-officedocument.vmlDrawing">
        <DigestMethod Algorithm="http://www.w3.org/2001/04/xmlenc#sha256"/>
        <DigestValue>Vi9CezfLuM8733mHBnbo1c/PCF3pwRegLKwBcpgdk9I=</DigestValue>
      </Reference>
      <Reference URI="/xl/drawings/vmlDrawing5.vml?ContentType=application/vnd.openxmlformats-officedocument.vmlDrawing">
        <DigestMethod Algorithm="http://www.w3.org/2001/04/xmlenc#sha256"/>
        <DigestValue>r6y4QDd63MaiUY1hE/dDtvkNHacqK6Un6vXjo31NXhU=</DigestValue>
      </Reference>
      <Reference URI="/xl/drawings/vmlDrawing6.vml?ContentType=application/vnd.openxmlformats-officedocument.vmlDrawing">
        <DigestMethod Algorithm="http://www.w3.org/2001/04/xmlenc#sha256"/>
        <DigestValue>Z86q1OT0Wewy/m8QQ9uM9tzeBv3UXKqDTEZ/RbOC4Ns=</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8Q3Z0WjB1OTckvssvuCMu889tr3iJXy59P1ToHlR1vE=</DigestValue>
      </Reference>
      <Reference URI="/xl/media/image3.emf?ContentType=image/x-emf">
        <DigestMethod Algorithm="http://www.w3.org/2001/04/xmlenc#sha256"/>
        <DigestValue>3yGBnPYuHzo3AJ2yEJ8QL03ZpV/eWG7/SoVfDTxP1t0=</DigestValue>
      </Reference>
      <Reference URI="/xl/media/image4.emf?ContentType=image/x-emf">
        <DigestMethod Algorithm="http://www.w3.org/2001/04/xmlenc#sha256"/>
        <DigestValue>SGHJORZ2aexBNNDtCbo7Q4mwJVLYBy8Alvtf8AZOuQY=</DigestValue>
      </Reference>
      <Reference URI="/xl/media/image5.emf?ContentType=image/x-emf">
        <DigestMethod Algorithm="http://www.w3.org/2001/04/xmlenc#sha256"/>
        <DigestValue>IeRay/xPAmXwZVJ/1EDcWqnqXydzx8y4X0GewrCfmIc=</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i2jEIZ2oVfV4RRCa64wBYNVtsdfPd0fG5FaDF6VLK34=</DigestValue>
      </Reference>
      <Reference URI="/xl/styles.xml?ContentType=application/vnd.openxmlformats-officedocument.spreadsheetml.styles+xml">
        <DigestMethod Algorithm="http://www.w3.org/2001/04/xmlenc#sha256"/>
        <DigestValue>bqP2rdpjYYUPUpq1fq5xKRrClrBcSnHmOx9HomiC7Kw=</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w/9rRXnNTFzZJmjkgntj/UQWCjR6RTecTE8SvidPILc=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HlDzBkDJfAP9vkztUXM491NWghSsdPS/mzI6E50MHss=</DigestValue>
      </Reference>
      <Reference URI="/xl/worksheets/sheet2.xml?ContentType=application/vnd.openxmlformats-officedocument.spreadsheetml.worksheet+xml">
        <DigestMethod Algorithm="http://www.w3.org/2001/04/xmlenc#sha256"/>
        <DigestValue>UhMifQKm8zB7V/rPMD2dtIYVX+qF5GGahpoV/57aiyA=</DigestValue>
      </Reference>
      <Reference URI="/xl/worksheets/sheet3.xml?ContentType=application/vnd.openxmlformats-officedocument.spreadsheetml.worksheet+xml">
        <DigestMethod Algorithm="http://www.w3.org/2001/04/xmlenc#sha256"/>
        <DigestValue>9y0/BOnziCTrYW0KAmeWwJmnVXw+6h4hJbxWUwbH7yU=</DigestValue>
      </Reference>
      <Reference URI="/xl/worksheets/sheet4.xml?ContentType=application/vnd.openxmlformats-officedocument.spreadsheetml.worksheet+xml">
        <DigestMethod Algorithm="http://www.w3.org/2001/04/xmlenc#sha256"/>
        <DigestValue>zCDde6sdj28t+KvIWK/A9dCdkigBmL45GPrWSHHrW6c=</DigestValue>
      </Reference>
      <Reference URI="/xl/worksheets/sheet5.xml?ContentType=application/vnd.openxmlformats-officedocument.spreadsheetml.worksheet+xml">
        <DigestMethod Algorithm="http://www.w3.org/2001/04/xmlenc#sha256"/>
        <DigestValue>0cCBjTYE5iup8Fs48V/zNDNleEVBKK+21I4sqQ2BGoY=</DigestValue>
      </Reference>
      <Reference URI="/xl/worksheets/sheet6.xml?ContentType=application/vnd.openxmlformats-officedocument.spreadsheetml.worksheet+xml">
        <DigestMethod Algorithm="http://www.w3.org/2001/04/xmlenc#sha256"/>
        <DigestValue>VYqnmCBa/aZcagTaHMwYgML/x4oeoV9DuJ5lo2oj/lg=</DigestValue>
      </Reference>
    </Manifest>
    <SignatureProperties>
      <SignatureProperty Id="idSignatureTime" Target="#idPackageSignature">
        <mdssi:SignatureTime xmlns:mdssi="http://schemas.openxmlformats.org/package/2006/digital-signature">
          <mdssi:Format>YYYY-MM-DDThh:mm:ssTZD</mdssi:Format>
          <mdssi:Value>2025-08-14T18:51:27Z</mdssi:Value>
        </mdssi:SignatureTime>
      </SignatureProperty>
    </SignatureProperties>
  </Object>
  <Object Id="idOfficeObject">
    <SignatureProperties>
      <SignatureProperty Id="idOfficeV1Details" Target="#idPackageSignature">
        <SignatureInfoV1 xmlns="http://schemas.microsoft.com/office/2006/digsig">
          <SetupID>{6E3EFC1F-C15E-43E8-A7E8-3A8A63D3C72F}</SetupID>
          <SignatureText>Sergio Gonzalez</SignatureText>
          <SignatureImage/>
          <SignatureComments/>
          <WindowsVersion>10.0</WindowsVersion>
          <OfficeVersion>16.0.18925/26</OfficeVersion>
          <ApplicationVersion>16.0.18925</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2025-08-14T18:51:27Z</xd:SigningTime>
          <xd:SigningCertificate>
            <xd:Cert>
              <xd:CertDigest>
                <DigestMethod Algorithm="http://www.w3.org/2001/04/xmlenc#sha256"/>
                <DigestValue>7tGwyyCVILv8Cuj/FtQf82yM9Tu/LaOOH8nhETi0Z4E=</DigestValue>
              </xd:CertDigest>
              <xd:IssuerSerial>
                <X509IssuerName>C=PY, O=DOCUMENTA S.A., SERIALNUMBER=RUC80050172-1, CN=CA-DOCUMENTA S.A.</X509IssuerName>
                <X509SerialNumber>2666387923001246586</X509SerialNumber>
              </xd:IssuerSerial>
            </xd:Cert>
          </xd:SigningCertificate>
          <xd:SignaturePolicyIdentifier>
            <xd:SignaturePolicyImplied/>
          </xd:SignaturePolicyIdentifier>
        </xd:SignedSignatureProperties>
      </xd:SignedProperties>
    </xd:QualifyingProperties>
  </Object>
  <Object Id="idValidSigLnImg">AQAAAGwAAAAAAAAAAAAAAF4BAACfAAAAAAAAAAAAAACRGAAAOwsAACBFTUYAAAEAEBwAAKo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OAAvADIAMAAyADUAAAAHAAAABwAAAAUAAAAHAAAABQAAAAcAAAAHAAAABwAAAAcAAABLAAAAQAAAADAAAAAFAAAAIAAAAAEAAAABAAAAEAAAAAAAAAAAAAAAXwEAAKAAAAAAAAAAAAAAAF8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8AAABWAAAAMAAAADsAAACQ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AAAABXAAAAJQAAAAwAAAAEAAAAVAAAAKgAAAAxAAAAOwAAAL4AAABWAAAAAQAAAFVVj0EmtI9BMQAAADsAAAAPAAAATAAAAAAAAAAAAAAAAAAAAP//////////bAAAAFMAZQByAGcAaQBvACAARwBvAG4AegBhAGwAZQB6AAAACwAAAAoAAAAHAAAADAAAAAUAAAAMAAAABQAAAA4AAAAMAAAACwAAAAkAAAAKAAAABQAAAAoAAAAJAAAASwAAAEAAAAAwAAAABQAAACAAAAABAAAAAQAAABAAAAAAAAAAAAAAAF8BAACgAAAAAAAAAAAAAABfAQAAoAAAACUAAAAMAAAAAgAAACcAAAAYAAAABQAAAAAAAAD///8AAAAAACUAAAAMAAAABQAAAEwAAABkAAAAAAAAAGEAAABeAQAAmwAAAAAAAABhAAAAX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AgBAAAPAAAAYQAAANkAAABxAAAAAQAAAFVVj0EmtI9BDwAAAGEAAAAfAAAATAAAAAAAAAAAAAAAAAAAAP//////////jAAAAFMAZQByAGcAaQBvACAARwB1AHoAbQBhAG4AIABHAG8AbgB6AGEAbABlAHoAIABHAHUAZQByAHIAZQByAG8AAAAHAAAABwAAAAUAAAAIAAAAAwAAAAgAAAAEAAAACQAAAAcAAAAGAAAACwAAAAcAAAAHAAAABAAAAAkAAAAIAAAABwAAAAYAAAAHAAAAAwAAAAcAAAAGAAAABAAAAAkAAAAHAAAABwAAAAUAAAAFAAAABwAAAAUAAAAIAAAASwAAAEAAAAAwAAAABQAAACAAAAABAAAAAQAAABAAAAAAAAAAAAAAAF8BAACgAAAAAAAAAAAAAABf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fAAAAA8AAAB2AAAARQAAAIYAAAABAAAAVVWPQSa0j0EPAAAAdgAAAAgAAABMAAAAAAAAAAAAAAAAAAAA//////////9cAAAAQwBvAG4AdABhAGQAbwByAAgAAAAIAAAABwAAAAQAAAAHAAAACAAAAAgAAAAFAAAASwAAAEAAAAAwAAAABQAAACAAAAABAAAAAQAAABAAAAAAAAAAAAAAAF8BAACgAAAAAAAAAAAAAABfAQAAoAAAACUAAAAMAAAAAgAAACcAAAAYAAAABQAAAAAAAAD///8AAAAAACUAAAAMAAAABQAAAEwAAABkAAAADgAAAIsAAABQAQAAmwAAAA4AAACLAAAAQwEAABEAAAAhAPAAAAAAAAAAAAAAAIA/AAAAAAAAAAAAAIA/AAAAAAAAAAAAAAAAAAAAAAAAAAAAAAAAAAAAAAAAAAAlAAAADAAAAAAAAIAoAAAADAAAAAUAAAAlAAAADAAAAAEAAAAYAAAADAAAAAAAAAASAAAADAAAAAEAAAAWAAAADAAAAAAAAABUAAAAVAEAAA8AAACLAAAATwEAAJsAAAABAAAAVVWPQSa0j0EPAAAAiwAAACwAAABMAAAABAAAAA4AAACLAAAAUQEAAJwAAACkAAAARgBpAHIAbQBhAGQAbwAgAHAAbwByADoAIABTAEUAUgBHAEkATwAgAEcAVQBaAE0AQQBOACAARwBPAE4AWgBBAEwARQBaACAARwBVAEUAUgBSAEUAUgBPAAYAAAADAAAABQAAAAsAAAAHAAAACAAAAAgAAAAEAAAACAAAAAgAAAAFAAAAAwAAAAQAAAAHAAAABwAAAAgAAAAJAAAAAwAAAAoAAAAEAAAACQAAAAkAAAAHAAAADAAAAAgAAAAKAAAABAAAAAkAAAAKAAAACgAAAAcAAAAIAAAABgAAAAcAAAAHAAAABAAAAAkAAAAJAAAABwAAAAgAAAAIAAAABwAAAAgAAAAKAAAAFgAAAAwAAAAAAAAAJQAAAAwAAAACAAAADgAAABQAAAAAAAAAEAAAABQAAAA=</Object>
  <Object Id="idInvalidSigLnImg">AQAAAGwAAAAAAAAAAAAAAF4BAACfAAAAAAAAAAAAAACRGAAAOwsAACBFTUYAAAEAkCIAALEAAAAGAAAAAAAAAAAAAAAAAAAAgAcAADgEAABYAQAAwgAAAAAAAAAAAAAAAAAAAMA/BQDQ9QIACgAAABAAAAAAAAAAAAAAAEsAAAAQAAAAAAAAAAUAAAAeAAAAGAAAAAAAAAAAAAAAXwEAAKAAAAAnAAAAGAAAAAEAAAAAAAAAAAAAAAAAAAAlAAAADAAAAAEAAABMAAAAZAAAAAAAAAAAAAAAXgEAAJ8AAAAAAAAAAAAAAF8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8PDwAAAAAAAlAAAADAAAAAEAAABMAAAAZAAAAAAAAAAAAAAAXgEAAJ8AAAAAAAAAAAAAAF8BAACgAAAAIQDwAAAAAAAAAAAAAACAPwAAAAAAAAAAAACAPwAAAAAAAAAAAAAAAAAAAAAAAAAAAAAAAAAAAAAAAAAAJQAAAAwAAAAAAACAKAAAAAwAAAABAAAAJwAAABgAAAABAAAAAAAAAPDw8AAAAAAAJQAAAAwAAAABAAAATAAAAGQAAAAAAAAAAAAAAF4BAACfAAAAAAAAAAAAAABfAQAAoAAAACEA8AAAAAAAAAAAAAAAgD8AAAAAAAAAAAAAgD8AAAAAAAAAAAAAAAAAAAAAAAAAAAAAAAAAAAAAAAAAACUAAAAMAAAAAAAAgCgAAAAMAAAAAQAAACcAAAAYAAAAAQAAAAAAAADw8PAAAAAAACUAAAAMAAAAAQAAAEwAAABkAAAAAAAAAAAAAABeAQAAnwAAAAAAAAAAAAAAXwEAAKAAAAAhAPAAAAAAAAAAAAAAAIA/AAAAAAAAAAAAAIA/AAAAAAAAAAAAAAAAAAAAAAAAAAAAAAAAAAAAAAAAAAAlAAAADAAAAAAAAIAoAAAADAAAAAEAAAAnAAAAGAAAAAEAAAAAAAAA////AAAAAAAlAAAADAAAAAEAAABMAAAAZAAAAAAAAAAAAAAAXgEAAJ8AAAAAAAAAAAAAAF8BAACgAAAAIQDwAAAAAAAAAAAAAACAPwAAAAAAAAAAAACAPwAAAAAAAAAAAAAAAAAAAAAAAAAAAAAAAAAAAAAAAAAAJQAAAAwAAAAAAACAKAAAAAwAAAABAAAAJwAAABgAAAABAAAAAAAAAP///wAAAAAAJQAAAAwAAAABAAAATAAAAGQAAAAAAAAAAAAAAF4BAACfAAAAAAAAAAAAAABf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fAQAAoAAAAAAAAAAAAAAAX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ZQ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vwAAAFYAAAAwAAAAOwAAAJA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wAAAAFcAAAAlAAAADAAAAAQAAABUAAAAqAAAADEAAAA7AAAAvgAAAFYAAAABAAAAVVWPQSa0j0ExAAAAOwAAAA8AAABMAAAAAAAAAAAAAAAAAAAA//////////9sAAAAUwBlAHIAZwBpAG8AIABHAG8AbgB6AGEAbABlAHoAUgALAAAACgAAAAcAAAAMAAAABQAAAAwAAAAFAAAADgAAAAwAAAALAAAACQAAAAoAAAAFAAAACgAAAAkAAABLAAAAQAAAADAAAAAFAAAAIAAAAAEAAAABAAAAEAAAAAAAAAAAAAAAXwEAAKAAAAAAAAAAAAAAAF8BAACgAAAAJQAAAAwAAAACAAAAJwAAABgAAAAFAAAAAAAAAP///wAAAAAAJQAAAAwAAAAFAAAATAAAAGQAAAAAAAAAYQAAAF4BAACbAAAAAAAAAGEAAABf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CAEAAA8AAABhAAAA2QAAAHEAAAABAAAAVVWPQSa0j0EPAAAAYQAAAB8AAABMAAAAAAAAAAAAAAAAAAAA//////////+MAAAAUwBlAHIAZwBpAG8AIABHAHUAegBtAGEAbgAgAEcAbwBuAHoAYQBsAGUAegAgAEcAdQBlAHIAcgBlAHIAbwAAAAcAAAAHAAAABQAAAAgAAAADAAAACAAAAAQAAAAJAAAABwAAAAYAAAALAAAABwAAAAcAAAAEAAAACQAAAAgAAAAHAAAABgAAAAcAAAADAAAABwAAAAYAAAAEAAAACQAAAAcAAAAHAAAABQAAAAUAAAAHAAAABQAAAAgAAABLAAAAQAAAADAAAAAFAAAAIAAAAAEAAAABAAAAEAAAAAAAAAAAAAAAXwEAAKAAAAAAAAAAAAAAAF8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B8AAAADwAAAHYAAABFAAAAhgAAAAEAAABVVY9BJrSPQQ8AAAB2AAAACAAAAEwAAAAAAAAAAAAAAAAAAAD//////////1wAAABDAG8AbgB0AGEAZABvAHIACAAAAAgAAAAHAAAABAAAAAcAAAAIAAAACAAAAAUAAABLAAAAQAAAADAAAAAFAAAAIAAAAAEAAAABAAAAEAAAAAAAAAAAAAAAXwEAAKAAAAAAAAAAAAAAAF8BAACgAAAAJQAAAAwAAAACAAAAJwAAABgAAAAFAAAAAAAAAP///wAAAAAAJQAAAAwAAAAFAAAATAAAAGQAAAAOAAAAiwAAAFABAACbAAAADgAAAIsAAABDAQAAEQAAACEA8AAAAAAAAAAAAAAAgD8AAAAAAAAAAAAAgD8AAAAAAAAAAAAAAAAAAAAAAAAAAAAAAAAAAAAAAAAAACUAAAAMAAAAAAAAgCgAAAAMAAAABQAAACUAAAAMAAAAAQAAABgAAAAMAAAAAAAAABIAAAAMAAAAAQAAABYAAAAMAAAAAAAAAFQAAABUAQAADwAAAIsAAABPAQAAmwAAAAEAAABVVY9BJrSPQQ8AAACLAAAALAAAAEwAAAAEAAAADgAAAIsAAABRAQAAnAAAAKQAAABGAGkAcgBtAGEAZABvACAAcABvAHIAOgAgAFMARQBSAEcASQBPACAARwBVAFoATQBBAE4AIABHAE8ATgBaAEEATABFAFoAIABHAFUARQBSAFIARQBSAE8ABgAAAAMAAAAFAAAACwAAAAcAAAAIAAAACAAAAAQAAAAIAAAACAAAAAUAAAADAAAABAAAAAcAAAAHAAAACAAAAAkAAAADAAAACgAAAAQAAAAJAAAACQAAAAcAAAAMAAAACAAAAAoAAAAEAAAACQAAAAoAAAAKAAAABwAAAAgAAAAGAAAABwAAAAcAAAAEAAAACQAAAAkAAAAHAAAACAAAAAgAAAAHAAAACAAAAAoAAAAWAAAADAAAAAAAAAAlAAAADAAAAAIAAAAOAAAAFAAAAAAAAAAQAAAAFAAAAA==</Object>
</Signature>
</file>

<file path=_xmlsignatures/sig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OfHuA6+MxNeVakIQ77a98aCDdUHW+KRSza7Zum8o7nA=</DigestValue>
    </Reference>
    <Reference Type="http://www.w3.org/2000/09/xmldsig#Object" URI="#idOfficeObject">
      <DigestMethod Algorithm="http://www.w3.org/2001/04/xmlenc#sha256"/>
      <DigestValue>EE6C+BsfC16sQYR6Rk5R3pispiVpczFGjGkdjT8eniU=</DigestValue>
    </Reference>
    <Reference Type="http://uri.etsi.org/01903#SignedProperties" URI="#idSignedProperties">
      <Transforms>
        <Transform Algorithm="http://www.w3.org/TR/2001/REC-xml-c14n-20010315"/>
      </Transforms>
      <DigestMethod Algorithm="http://www.w3.org/2001/04/xmlenc#sha256"/>
      <DigestValue>up+iMo/MAgfO3ItH6hDPZIIDU6/WOdwnnn6aduTCQWc=</DigestValue>
    </Reference>
    <Reference Type="http://www.w3.org/2000/09/xmldsig#Object" URI="#idValidSigLnImg">
      <DigestMethod Algorithm="http://www.w3.org/2001/04/xmlenc#sha256"/>
      <DigestValue>YdaszkhBC5hgFq7Ul+o8D3c7h4u3znEaf1qExzFvszA=</DigestValue>
    </Reference>
    <Reference Type="http://www.w3.org/2000/09/xmldsig#Object" URI="#idInvalidSigLnImg">
      <DigestMethod Algorithm="http://www.w3.org/2001/04/xmlenc#sha256"/>
      <DigestValue>Jx53r5nKc8DaBdlfTdOcHrcCMF13YyeXPQ+kOQFjtMg=</DigestValue>
    </Reference>
  </SignedInfo>
  <SignatureValue>Dk7qJBcOTSDySPEAvZgRNXoxmscJJ1ClUfOcRk9MvFIH9FKxQ9OLAplP1vajIIF9ayC8ouSR4/QQ
OmYNJOXOzS8oty1aJdvqDZXOggu1xid0mfuoILI1lJnPf92zSVE72FJnIyAB3JMTBH+Qv+h3HYUN
Goyg2zo9tHqI+jYlD9V6QfCzYfiU7PMOxlJ9nvQl/WRBKpDhRZxv74busXjrvxpz5lLSHad0UahP
BXJpsBNv3+VymZVlewk+u1FkuuX0w6fTL+RZ+dmnTkFFJ+TcDrhtr2d/ofHztLjy++Q702ley9cG
KxgXvcMTWExyM2inM/5igBv373ra9X2woRUi7A==</SignatureValue>
  <KeyInfo>
    <X509Data>
      <X509Certificate>MIIInjCCBoagAwIBAgIILZWGVGFoEJkwDQYJKoZIhvcNAQELBQAwWjEaMBgGA1UEAwwRQ0EtRE9DVU1FTlRBIFMuQS4xFjAUBgNVBAUTDVJVQzgwMDUwMTcyLTExFzAVBgNVBAoMDkRPQ1VNRU5UQSBTLkEuMQswCQYDVQQGEwJQWTAeFw0yNDA0MTcxNDA4MDBaFw0yNjA0MTcxNDA4MDBaMIHPMS4wLAYDVQQDDCVTSUxWSUEgTkFUSEFMSUEgREVMQ0FSTUVOIE9DSE9BIEFSQVlBMRIwEAYDVQQFEwlDSTM0NTcxMjAxIjAgBgNVBCoMGVNJTFZJQSBOQVRIQUxJQSBERUxDQVJNRU4xFDASBgNVBAQMC09DSE9BIEFSQVlBMQswCQYDVQQLDAJGMjE1MDMGA1UECgwsQ0VSVElGSUNBRE8gQ1VBTElGSUNBRE8gREUgRklSTUEgRUxFQ1RST05JQ0ExCzAJBgNVBAYTAlBZMIIBIjANBgkqhkiG9w0BAQEFAAOCAQ8AMIIBCgKCAQEA2HOiO7ol8KGl+0pUGmNDDWCgdgDkByqNOx06RUcnMvBOZ9NLnKvlykRk9dqWjtFkZlNalkB0+JCYOz4PvW9Z/oUeMUvi2HhLfzlvrMRseJsYX26CBOBNplstN7g2d0ZGDcZa16Fqcbu010Nm3Ag32ig+atwZ9kKH4Qu89CbRNuFgy9t3g7wANrmkyGBRUfGoI9tb+xZzkrcPp83GNWdD+PPi9mQbEMCsAmU002YPL9TwykfXzhafpVnTTRgh9Eygs8zHPa56bDweGBnZyVB7uGUZuKnmhJa5pl4fOKR8j293WMOZs5dLl2dEMW3BSkAvh2Hp2qEit0tdl6HtD/fofwIDAQABo4ID8DCCA+wwDAYDVR0TAQH/BAIwADAfBgNVHSMEGDAWgBShPYUrzdgslh85AgyfUztY2JULezCBlAYIKwYBBQUHAQEEgYcwgYQwVQYIKwYBBQUHMAKGSWh0dHBzOi8vd3d3LmRpZ2l0by5jb20ucHkvdXBsb2Fkcy9jZXJ0aWZpY2Fkby1kb2N1bWVudGEtc2EtMTUzNTExNzc3MS5jcnQwKwYIKwYBBQUHMAGGH2h0dHBzOi8vd3d3LmRpZ2l0by5jb20ucHkvb2NzcC8wUwYDVR0RBEwwSoEcbmF0aGFsaWEub2Nob2FAYXZhbG9u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JuSH7dJrxvNUM0BXANjmZwQ3zFgMA4GA1UdDwEB/wQEAwIF4DANBgkqhkiG9w0BAQsFAAOCAgEAfMBHi4tc0BR9hMtcWM2OaefFDWQcGHxGLfQocqyS2YGGRu5Wj7N2TyTL9oS8YvIIWQtIsHd9povats2DVioOce9aGyW1d5ohgMlaVBFuSpXM+Y31Xip1tx/sJI3rdllB6RnZzGZnezysPgkZXYjBC+OYKmw0FA1+FPwCXbDKAu57OQJp+LuGU5bbwsvaU4AtF89w0k8jxlOShhfkOO/mFT8bk/50U1BG6Tg4BD4XPgkOL3gDwx8y12/oPIuUU976MbKGtLJ+ie6P69SO+xKHK7oDxwkc34kyEDaT+tGB2RyFKV8Htp8ohaQ3FjzBI9FmNhTjLMXioBYi9ZLziyXVT2y/2+5ZoVD95MFdQgoJdQ3UgYVO/I/t1t8ztMt1LqzTOJTx0qi06T/ESzY8XC8d450dd7fpoUOJxBJojU4/t3PzlMBiM6TgSkN0XANuIB+FA6afLOeKmR8NUNh+GW7wOaCxZurXVk//kAiBaHAqkdAeAXZB+jQ0afLKnP9zIDGTykwXuTU+icCBWwfHrBy9p81XdtcWa2tzLWNUVHXPT/nToFrC3WB0wDm7l9pheHd/TLlX7aY1MHnIe2lcjojZ5EozPIHh8Xoayup8wN/sOeGxSufuDl9SPgr7rY/C1QTse5TsrpTX0gARGyf7+/BiPb5abs2uckYFlGAJqhs3/N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EGxd8xmSYc6jF//r09Q6IUOfVA8T+pgN8dakqARpWv8=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RKO1Sk04tfQnbpp7fV9TYpbVpzJhwfBvK2mFG3lhHTw=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RKO1Sk04tfQnbpp7fV9TYpbVpzJhwfBvK2mFG3lhHTw=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Drh3rMun8lplZ3y4BFjJA5XT6QUSgUHk4FWJ8fTV9lg=</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+f3Xto5JlXh7zTPPq4cY+cKg5H3V59VC3VltxWHyAW4=</DigestValue>
      </Reference>
      <Reference URI="/xl/drawings/vmlDrawing1.vml?ContentType=application/vnd.openxmlformats-officedocument.vmlDrawing">
        <DigestMethod Algorithm="http://www.w3.org/2001/04/xmlenc#sha256"/>
        <DigestValue>bLiarY5TYvhPXVMsHqrhAqKlXANpcihIj1K6l+jGno4=</DigestValue>
      </Reference>
      <Reference URI="/xl/drawings/vmlDrawing2.vml?ContentType=application/vnd.openxmlformats-officedocument.vmlDrawing">
        <DigestMethod Algorithm="http://www.w3.org/2001/04/xmlenc#sha256"/>
        <DigestValue>zRDzdELQSJUdOZBiR8zDumm7Agx+nvDfsIgwuTT9tm4=</DigestValue>
      </Reference>
      <Reference URI="/xl/drawings/vmlDrawing3.vml?ContentType=application/vnd.openxmlformats-officedocument.vmlDrawing">
        <DigestMethod Algorithm="http://www.w3.org/2001/04/xmlenc#sha256"/>
        <DigestValue>TcdDXn1a4lVWI1deKRnuDS5hRK1uu5kHFWwRQpzq3zg=</DigestValue>
      </Reference>
      <Reference URI="/xl/drawings/vmlDrawing4.vml?ContentType=application/vnd.openxmlformats-officedocument.vmlDrawing">
        <DigestMethod Algorithm="http://www.w3.org/2001/04/xmlenc#sha256"/>
        <DigestValue>Vi9CezfLuM8733mHBnbo1c/PCF3pwRegLKwBcpgdk9I=</DigestValue>
      </Reference>
      <Reference URI="/xl/drawings/vmlDrawing5.vml?ContentType=application/vnd.openxmlformats-officedocument.vmlDrawing">
        <DigestMethod Algorithm="http://www.w3.org/2001/04/xmlenc#sha256"/>
        <DigestValue>r6y4QDd63MaiUY1hE/dDtvkNHacqK6Un6vXjo31NXhU=</DigestValue>
      </Reference>
      <Reference URI="/xl/drawings/vmlDrawing6.vml?ContentType=application/vnd.openxmlformats-officedocument.vmlDrawing">
        <DigestMethod Algorithm="http://www.w3.org/2001/04/xmlenc#sha256"/>
        <DigestValue>Z86q1OT0Wewy/m8QQ9uM9tzeBv3UXKqDTEZ/RbOC4Ns=</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8Q3Z0WjB1OTckvssvuCMu889tr3iJXy59P1ToHlR1vE=</DigestValue>
      </Reference>
      <Reference URI="/xl/media/image3.emf?ContentType=image/x-emf">
        <DigestMethod Algorithm="http://www.w3.org/2001/04/xmlenc#sha256"/>
        <DigestValue>3yGBnPYuHzo3AJ2yEJ8QL03ZpV/eWG7/SoVfDTxP1t0=</DigestValue>
      </Reference>
      <Reference URI="/xl/media/image4.emf?ContentType=image/x-emf">
        <DigestMethod Algorithm="http://www.w3.org/2001/04/xmlenc#sha256"/>
        <DigestValue>SGHJORZ2aexBNNDtCbo7Q4mwJVLYBy8Alvtf8AZOuQY=</DigestValue>
      </Reference>
      <Reference URI="/xl/media/image5.emf?ContentType=image/x-emf">
        <DigestMethod Algorithm="http://www.w3.org/2001/04/xmlenc#sha256"/>
        <DigestValue>IeRay/xPAmXwZVJ/1EDcWqnqXydzx8y4X0GewrCfmIc=</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i2jEIZ2oVfV4RRCa64wBYNVtsdfPd0fG5FaDF6VLK34=</DigestValue>
      </Reference>
      <Reference URI="/xl/styles.xml?ContentType=application/vnd.openxmlformats-officedocument.spreadsheetml.styles+xml">
        <DigestMethod Algorithm="http://www.w3.org/2001/04/xmlenc#sha256"/>
        <DigestValue>bqP2rdpjYYUPUpq1fq5xKRrClrBcSnHmOx9HomiC7Kw=</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w/9rRXnNTFzZJmjkgntj/UQWCjR6RTecTE8SvidPILc=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HlDzBkDJfAP9vkztUXM491NWghSsdPS/mzI6E50MHss=</DigestValue>
      </Reference>
      <Reference URI="/xl/worksheets/sheet2.xml?ContentType=application/vnd.openxmlformats-officedocument.spreadsheetml.worksheet+xml">
        <DigestMethod Algorithm="http://www.w3.org/2001/04/xmlenc#sha256"/>
        <DigestValue>UhMifQKm8zB7V/rPMD2dtIYVX+qF5GGahpoV/57aiyA=</DigestValue>
      </Reference>
      <Reference URI="/xl/worksheets/sheet3.xml?ContentType=application/vnd.openxmlformats-officedocument.spreadsheetml.worksheet+xml">
        <DigestMethod Algorithm="http://www.w3.org/2001/04/xmlenc#sha256"/>
        <DigestValue>9y0/BOnziCTrYW0KAmeWwJmnVXw+6h4hJbxWUwbH7yU=</DigestValue>
      </Reference>
      <Reference URI="/xl/worksheets/sheet4.xml?ContentType=application/vnd.openxmlformats-officedocument.spreadsheetml.worksheet+xml">
        <DigestMethod Algorithm="http://www.w3.org/2001/04/xmlenc#sha256"/>
        <DigestValue>zCDde6sdj28t+KvIWK/A9dCdkigBmL45GPrWSHHrW6c=</DigestValue>
      </Reference>
      <Reference URI="/xl/worksheets/sheet5.xml?ContentType=application/vnd.openxmlformats-officedocument.spreadsheetml.worksheet+xml">
        <DigestMethod Algorithm="http://www.w3.org/2001/04/xmlenc#sha256"/>
        <DigestValue>0cCBjTYE5iup8Fs48V/zNDNleEVBKK+21I4sqQ2BGoY=</DigestValue>
      </Reference>
      <Reference URI="/xl/worksheets/sheet6.xml?ContentType=application/vnd.openxmlformats-officedocument.spreadsheetml.worksheet+xml">
        <DigestMethod Algorithm="http://www.w3.org/2001/04/xmlenc#sha256"/>
        <DigestValue>VYqnmCBa/aZcagTaHMwYgML/x4oeoV9DuJ5lo2oj/lg=</DigestValue>
      </Reference>
    </Manifest>
    <SignatureProperties>
      <SignatureProperty Id="idSignatureTime" Target="#idPackageSignature">
        <mdssi:SignatureTime xmlns:mdssi="http://schemas.openxmlformats.org/package/2006/digital-signature">
          <mdssi:Format>YYYY-MM-DDThh:mm:ssTZD</mdssi:Format>
          <mdssi:Value>2025-08-14T19:03:40Z</mdssi:Value>
        </mdssi:SignatureTime>
      </SignatureProperty>
    </SignatureProperties>
  </Object>
  <Object Id="idOfficeObject">
    <SignatureProperties>
      <SignatureProperty Id="idOfficeV1Details" Target="#idPackageSignature">
        <SignatureInfoV1 xmlns="http://schemas.microsoft.com/office/2006/digsig">
          <SetupID>{02AC5210-2AE0-415B-8998-2791E287EB4D}</SetupID>
          <SignatureText>Nathalia Ochoa</SignatureText>
          <SignatureImage/>
          <SignatureComments/>
          <WindowsVersion>10.0</WindowsVersion>
          <OfficeVersion>16.0.18827/26</OfficeVersion>
          <ApplicationVersion>16.0.18827</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2025-08-14T19:03:40Z</xd:SigningTime>
          <xd:SigningCertificate>
            <xd:Cert>
              <xd:CertDigest>
                <DigestMethod Algorithm="http://www.w3.org/2001/04/xmlenc#sha256"/>
                <DigestValue>w1xnZ8y06oNSyYik4bhvntJB4lHLfTIPjvLfh1VhfUM=</DigestValue>
              </xd:CertDigest>
              <xd:IssuerSerial>
                <X509IssuerName>C=PY, O=DOCUMENTA S.A., SERIALNUMBER=RUC80050172-1, CN=CA-DOCUMENTA S.A.</X509IssuerName>
                <X509SerialNumber>3284679200206229657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HoBAACfAAAAAAAAAAAAAACbGgAAMwsAACBFTUYAAAEAIBwAAKoAAAAGAAAAAAAAAAAAAAAAAAAAgAcAALAEAABZAQAA1wAAAAAAAAAAAAAAAAAAAKhDBQDYRwMACgAAABAAAAAAAAAAAAAAAEsAAAAQAAAAAAAAAAUAAAAeAAAAGAAAAAAAAAAAAAAAewEAAKAAAAAnAAAAGAAAAAEAAAAAAAAAAAAAAAAAAAAlAAAADAAAAAEAAABMAAAAZAAAAAAAAAAAAAAAegEAAJ8AAAAAAAAAAAAAAHs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8PDwAAAAAAAlAAAADAAAAAEAAABMAAAAZAAAAAAAAAAAAAAAegEAAJ8AAAAAAAAAAAAAAHsBAACgAAAAIQDwAAAAAAAAAAAAAACAPwAAAAAAAAAAAACAPwAAAAAAAAAAAAAAAAAAAAAAAAAAAAAAAAAAAAAAAAAAJQAAAAwAAAAAAACAKAAAAAwAAAABAAAAJwAAABgAAAABAAAAAAAAAPDw8AAAAAAAJQAAAAwAAAABAAAATAAAAGQAAAAAAAAAAAAAAHoBAACfAAAAAAAAAAAAAAB7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AAAAAAAlAAAADAAAAAEAAABMAAAAZAAAAAAAAAAAAAAAegEAAJ8AAAAAAAAAAAAAAHsBAACgAAAAIQDwAAAAAAAAAAAAAACAPwAAAAAAAAAAAACAPwAAAAAAAAAAAAAAAAAAAAAAAAAAAAAAAAAAAAAAAAAAJQAAAAwAAAAAAACAKAAAAAwAAAABAAAAJwAAABgAAAABAAAAAAAAAP///wAAAAAAJQAAAAwAAAABAAAATAAAAGQAAAAAAAAAAAAAAHoBAACfAAAAAAAAAAAAAAB7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AMCPQVVVj0HvAAAABQAAAAoAAABMAAAAAAAAAAAAAAAAAAAA//////////9gAAAAMQA0AC8AMAA4AC8AMgAwADIANQAHAAAABwAAAAUAAAAHAAAABwAAAAUAAAAHAAAABwAAAAcAAAAHAAAASwAAAEAAAAAwAAAABQAAACAAAAABAAAAAQAAABAAAAAAAAAAAAAAAHsBAACgAAAAAAAAAAAAAAB7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AMCPQVVVj0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C4AAAAVgAAADAAAAA7AAAAiQ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C5AAAAVwAAACUAAAAMAAAABAAAAFQAAACgAAAAMQAAADsAAAC3AAAAVgAAAAEAAAAAwI9BVVWPQTEAAAA7AAAADgAAAEwAAAAAAAAAAAAAAAAAAAD//////////2gAAABOAGEAdABoAGEAbABpAGEAIABPAGMAaABvAGEADwAAAAoAAAAHAAAACwAAAAoAAAAFAAAABQAAAAoAAAAFAAAADwAAAAkAAAALAAAADAAAAAoAAABLAAAAQAAAADAAAAAFAAAAIAAAAAEAAAABAAAAEAAAAAAAAAAAAAAAewEAAKAAAAAAAAAAAAAAAHsBAACgAAAAJQAAAAwAAAACAAAAJwAAABgAAAAFAAAAAAAAAP///wAAAAAAJQAAAAwAAAAFAAAATAAAAGQAAAAAAAAAYQAAAHoBAACbAAAAAAAAAGEAAAB7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8AAAAA8AAABhAAAArgAAAHEAAAABAAAAAMCPQVVVj0EPAAAAYQAAABsAAABMAAAAAAAAAAAAAAAAAAAA//////////+EAAAAUwBpAGwAdgBpAGEAIABOAGEAdABoAGEAbABpAGEAIABPAGMAaABvAGEAIABBAHIAYQB5AGEAAAAHAAAAAwAAAAMAAAAGAAAAAwAAAAcAAAAEAAAACgAAAAcAAAAEAAAABwAAAAcAAAADAAAAAwAAAAcAAAAEAAAACgAAAAYAAAAHAAAACAAAAAcAAAAEAAAACAAAAAUAAAAHAAAABgAAAAcAAABLAAAAQAAAADAAAAAFAAAAIAAAAAEAAAABAAAAEAAAAAAAAAAAAAAAewEAAKAAAAAAAAAAAAAAAHs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CEAAAADwAAAHYAAABEAAAAhgAAAAEAAAAAwI9BVVWPQQ8AAAB2AAAACQAAAEwAAAAAAAAAAAAAAAAAAAD//////////2AAAABEAGkAcgBlAGMAdABvAHIAYQAAAAkAAAADAAAABQAAAAcAAAAGAAAABAAAAAgAAAAFAAAABwAAAEsAAABAAAAAMAAAAAUAAAAgAAAAAQAAAAEAAAAQAAAAAAAAAAAAAAB7AQAAoAAAAAAAAAAAAAAAewEAAKAAAAAlAAAADAAAAAIAAAAnAAAAGAAAAAUAAAAAAAAA////AAAAAAAlAAAADAAAAAUAAABMAAAAZAAAAA4AAACLAAAAbAEAAJsAAAAOAAAAiwAAAF8BAAARAAAAIQDwAAAAAAAAAAAAAACAPwAAAAAAAAAAAACAPwAAAAAAAAAAAAAAAAAAAAAAAAAAAAAAAAAAAAAAAAAAJQAAAAwAAAAAAACAKAAAAAwAAAAFAAAAJQAAAAwAAAABAAAAGAAAAAwAAAAAAAAAEgAAAAwAAAABAAAAFgAAAAwAAAAAAAAAVAAAAHgBAAAPAAAAiwAAAGsBAACbAAAAAQAAAADAj0FVVY9BDwAAAIsAAAAyAAAATAAAAAQAAAAOAAAAiwAAAG0BAACcAAAAsAAAAEYAaQByAG0AYQBkAG8AIABwAG8AcgA6ACAAUwBJAEwAVgBJAEEAIABOAEEAVABIAEEATABJAEEAIABEAEUATABDAEEAUgBNAEUATgAgAE8AQwBIAE8AQQAgAEEAUgBBAFkAQQAGAAAAAwAAAAUAAAALAAAABwAAAAgAAAAIAAAABAAAAAgAAAAIAAAABQAAAAMAAAAEAAAABwAAAAMAAAAGAAAACAAAAAMAAAAIAAAABAAAAAoAAAAIAAAABwAAAAkAAAAIAAAABgAAAAMAAAAIAAAABAAAAAkAAAAHAAAABgAAAAgAAAAIAAAACAAAAAwAAAAHAAAACgAAAAQAAAAKAAAACAAAAAkAAAAKAAAACAAAAAQAAAAIAAAACAAAAAgAAAAHAAAACAAAABYAAAAMAAAAAAAAACUAAAAMAAAAAgAAAA4AAAAUAAAAAAAAABAAAAAUAAAA</Object>
  <Object Id="idInvalidSigLnImg">AQAAAGwAAAAAAAAAAAAAAHoBAACfAAAAAAAAAAAAAACbGgAAMwsAACBFTUYAAAEAnCIAALEAAAAGAAAAAAAAAAAAAAAAAAAAgAcAALAEAABZAQAA1wAAAAAAAAAAAAAAAAAAAKhDBQDYRwMACgAAABAAAAAAAAAAAAAAAEsAAAAQAAAAAAAAAAUAAAAeAAAAGAAAAAAAAAAAAAAAewEAAKAAAAAnAAAAGAAAAAEAAAAAAAAAAAAAAAAAAAAlAAAADAAAAAEAAABMAAAAZAAAAAAAAAAAAAAAegEAAJ8AAAAAAAAAAAAAAHs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8PDwAAAAAAAlAAAADAAAAAEAAABMAAAAZAAAAAAAAAAAAAAAegEAAJ8AAAAAAAAAAAAAAHsBAACgAAAAIQDwAAAAAAAAAAAAAACAPwAAAAAAAAAAAACAPwAAAAAAAAAAAAAAAAAAAAAAAAAAAAAAAAAAAAAAAAAAJQAAAAwAAAAAAACAKAAAAAwAAAABAAAAJwAAABgAAAABAAAAAAAAAPDw8AAAAAAAJQAAAAwAAAABAAAATAAAAGQAAAAAAAAAAAAAAHoBAACfAAAAAAAAAAAAAAB7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AAAAAAAlAAAADAAAAAEAAABMAAAAZAAAAAAAAAAAAAAAegEAAJ8AAAAAAAAAAAAAAHsBAACgAAAAIQDwAAAAAAAAAAAAAACAPwAAAAAAAAAAAACAPwAAAAAAAAAAAAAAAAAAAAAAAAAAAAAAAAAAAAAAAAAAJQAAAAwAAAAAAACAKAAAAAwAAAABAAAAJwAAABgAAAABAAAAAAAAAP///wAAAAAAJQAAAAwAAAABAAAATAAAAGQAAAAAAAAAAAAAAHoBAACfAAAAAAAAAAAAAAB7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AAwI9BVVWPQTEAAAAFAAAADwAAAEwAAAAAAAAAAAAAAAAAAAD//////////2wAAABGAGkAcgBtAGEAIABuAG8AIAB2AOEAbABpAGQAYQAAAAYAAAADAAAABQAAAAsAAAAHAAAABAAAAAcAAAAIAAAABAAAAAYAAAAHAAAAAwAAAAMAAAAIAAAABwAAAEsAAABAAAAAMAAAAAUAAAAgAAAAAQAAAAEAAAAQAAAAAAAAAAAAAAB7AQAAoAAAAAAAAAAAAAAAe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ADAj0FVVY9BDAAAAFsAAAABAAAATAAAAAQAAAALAAAANwAAACIAAABbAAAAUAAAAFgAdg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AAAAFYAAAAwAAAAOwAAAIk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QAAAFcAAAAlAAAADAAAAAQAAABUAAAAoAAAADEAAAA7AAAAtwAAAFYAAAABAAAAAMCPQVVVj0ExAAAAOwAAAA4AAABMAAAAAAAAAAAAAAAAAAAA//////////9oAAAATgBhAHQAaABhAGwAaQBhACAATwBjAGgAbwBhAA8AAAAKAAAABwAAAAsAAAAKAAAABQAAAAUAAAAKAAAABQAAAA8AAAAJAAAACwAAAAwAAAAKAAAASwAAAEAAAAAwAAAABQAAACAAAAABAAAAAQAAABAAAAAAAAAAAAAAAHsBAACgAAAAAAAAAAAAAAB7AQAAoAAAACUAAAAMAAAAAgAAACcAAAAYAAAABQAAAAAAAAD///8AAAAAACUAAAAMAAAABQAAAEwAAABkAAAAAAAAAGEAAAB6AQAAmwAAAAAAAABhAAAAe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PAAAAAPAAAAYQAAAK4AAABxAAAAAQAAAADAj0FVVY9BDwAAAGEAAAAbAAAATAAAAAAAAAAAAAAAAAAAAP//////////hAAAAFMAaQBsAHYAaQBhACAATgBhAHQAaABhAGwAaQBhACAATwBjAGgAbwBhACAAQQByAGEAeQBhAAAABwAAAAMAAAADAAAABgAAAAMAAAAHAAAABAAAAAoAAAAHAAAABAAAAAcAAAAHAAAAAwAAAAMAAAAHAAAABAAAAAoAAAAGAAAABwAAAAgAAAAHAAAABAAAAAgAAAAFAAAABwAAAAYAAAAHAAAASwAAAEAAAAAwAAAABQAAACAAAAABAAAAAQAAABAAAAAAAAAAAAAAAHsBAACgAAAAAAAAAAAAAAB7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hAAAAA8AAAB2AAAARAAAAIYAAAABAAAAAMCPQVVVj0EPAAAAdgAAAAkAAABMAAAAAAAAAAAAAAAAAAAA//////////9gAAAARABpAHIAZQBjAHQAbwByAGEAAAAJAAAAAwAAAAUAAAAHAAAABgAAAAQAAAAIAAAABQAAAAcAAABLAAAAQAAAADAAAAAFAAAAIAAAAAEAAAABAAAAEAAAAAAAAAAAAAAAewEAAKAAAAAAAAAAAAAAAHsBAACgAAAAJQAAAAwAAAACAAAAJwAAABgAAAAFAAAAAAAAAP///wAAAAAAJQAAAAwAAAAFAAAATAAAAGQAAAAOAAAAiwAAAGwBAACbAAAADgAAAIsAAABfAQAAEQAAACEA8AAAAAAAAAAAAAAAgD8AAAAAAAAAAAAAgD8AAAAAAAAAAAAAAAAAAAAAAAAAAAAAAAAAAAAAAAAAACUAAAAMAAAAAAAAgCgAAAAMAAAABQAAACUAAAAMAAAAAQAAABgAAAAMAAAAAAAAABIAAAAMAAAAAQAAABYAAAAMAAAAAAAAAFQAAAB4AQAADwAAAIsAAABrAQAAmwAAAAEAAAAAwI9BVVWPQQ8AAACLAAAAMgAAAEwAAAAEAAAADgAAAIsAAABtAQAAnAAAALAAAABGAGkAcgBtAGEAZABvACAAcABvAHIAOgAgAFMASQBMAFYASQBBACAATgBBAFQASABBAEwASQBBACAARABFAEwAQwBBAFIATQBFAE4AIABPAEMASABPAEEAIABBAFIAQQBZAEEABgAAAAMAAAAFAAAACwAAAAcAAAAIAAAACAAAAAQAAAAIAAAACAAAAAUAAAADAAAABAAAAAcAAAADAAAABgAAAAgAAAADAAAACAAAAAQAAAAKAAAACAAAAAcAAAAJAAAACAAAAAYAAAADAAAACAAAAAQAAAAJAAAABwAAAAYAAAAIAAAACAAAAAgAAAAMAAAABwAAAAoAAAAEAAAACgAAAAgAAAAJAAAACgAAAAgAAAAEAAAACAAAAAgAAAAIAAAABwAAAAgAAAAWAAAADAAAAAAAAAAlAAAADAAAAAIAAAAOAAAAFAAAAAAAAAAQAAAAFAAAAA==</Object>
</Signature>
</file>

<file path=_xmlsignatures/sig8.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hgrWeEMW6YST/S8q5XUW0d9XQaV0DrfR8yLALq1wEa8=</DigestValue>
    </Reference>
    <Reference Type="http://www.w3.org/2000/09/xmldsig#Object" URI="#idOfficeObject">
      <DigestMethod Algorithm="http://www.w3.org/2001/04/xmlenc#sha256"/>
      <DigestValue>/hyslcOQl9kF9oCFMB6D0K6BjtGerUJXYXtmVDOaaII=</DigestValue>
    </Reference>
    <Reference Type="http://uri.etsi.org/01903#SignedProperties" URI="#idSignedProperties">
      <Transforms>
        <Transform Algorithm="http://www.w3.org/TR/2001/REC-xml-c14n-20010315"/>
      </Transforms>
      <DigestMethod Algorithm="http://www.w3.org/2001/04/xmlenc#sha256"/>
      <DigestValue>P8RlDmbESV8JC94WTxGD/j/9HKwVkVOFKDtEtrE4Cvc=</DigestValue>
    </Reference>
    <Reference Type="http://www.w3.org/2000/09/xmldsig#Object" URI="#idValidSigLnImg">
      <DigestMethod Algorithm="http://www.w3.org/2001/04/xmlenc#sha256"/>
      <DigestValue>YdaszkhBC5hgFq7Ul+o8D3c7h4u3znEaf1qExzFvszA=</DigestValue>
    </Reference>
    <Reference Type="http://www.w3.org/2000/09/xmldsig#Object" URI="#idInvalidSigLnImg">
      <DigestMethod Algorithm="http://www.w3.org/2001/04/xmlenc#sha256"/>
      <DigestValue>Jx53r5nKc8DaBdlfTdOcHrcCMF13YyeXPQ+kOQFjtMg=</DigestValue>
    </Reference>
  </SignedInfo>
  <SignatureValue>bfD47Ea/mPD+KKafOa3LwPzTLLVXFetuOwI2F1ClJ8Nlp44F9GwIgYTibE8vWrRPNV7EfQltOArd
kCEbR3nOfA4xnBuw36A2I5lTAj4iioefELbAWf3ec8x8KjNbgQojA+PzldCq01nxEPmQfCajxtpO
f9klUduUWkiYnwQOQscUgPtibFl4kq15j35wE5cSfuiSBkqeTqMCHrMjUK78x8bXQ/1daIqoWMGa
q1QH5GqpkY5MJnVzQSr3hDIQFOmsLEGqIITf6CLMvtkrp5FwEzM54U+aR3oJHCXIFp4ESIuGeyUG
Xs9KKfm1pVEZxjHp5JE0dWXzoCrbNwU+Uv52zg==</SignatureValue>
  <KeyInfo>
    <X509Data>
      <X509Certificate>MIIInjCCBoagAwIBAgIILZWGVGFoEJkwDQYJKoZIhvcNAQELBQAwWjEaMBgGA1UEAwwRQ0EtRE9DVU1FTlRBIFMuQS4xFjAUBgNVBAUTDVJVQzgwMDUwMTcyLTExFzAVBgNVBAoMDkRPQ1VNRU5UQSBTLkEuMQswCQYDVQQGEwJQWTAeFw0yNDA0MTcxNDA4MDBaFw0yNjA0MTcxNDA4MDBaMIHPMS4wLAYDVQQDDCVTSUxWSUEgTkFUSEFMSUEgREVMQ0FSTUVOIE9DSE9BIEFSQVlBMRIwEAYDVQQFEwlDSTM0NTcxMjAxIjAgBgNVBCoMGVNJTFZJQSBOQVRIQUxJQSBERUxDQVJNRU4xFDASBgNVBAQMC09DSE9BIEFSQVlBMQswCQYDVQQLDAJGMjE1MDMGA1UECgwsQ0VSVElGSUNBRE8gQ1VBTElGSUNBRE8gREUgRklSTUEgRUxFQ1RST05JQ0ExCzAJBgNVBAYTAlBZMIIBIjANBgkqhkiG9w0BAQEFAAOCAQ8AMIIBCgKCAQEA2HOiO7ol8KGl+0pUGmNDDWCgdgDkByqNOx06RUcnMvBOZ9NLnKvlykRk9dqWjtFkZlNalkB0+JCYOz4PvW9Z/oUeMUvi2HhLfzlvrMRseJsYX26CBOBNplstN7g2d0ZGDcZa16Fqcbu010Nm3Ag32ig+atwZ9kKH4Qu89CbRNuFgy9t3g7wANrmkyGBRUfGoI9tb+xZzkrcPp83GNWdD+PPi9mQbEMCsAmU002YPL9TwykfXzhafpVnTTRgh9Eygs8zHPa56bDweGBnZyVB7uGUZuKnmhJa5pl4fOKR8j293WMOZs5dLl2dEMW3BSkAvh2Hp2qEit0tdl6HtD/fofwIDAQABo4ID8DCCA+wwDAYDVR0TAQH/BAIwADAfBgNVHSMEGDAWgBShPYUrzdgslh85AgyfUztY2JULezCBlAYIKwYBBQUHAQEEgYcwgYQwVQYIKwYBBQUHMAKGSWh0dHBzOi8vd3d3LmRpZ2l0by5jb20ucHkvdXBsb2Fkcy9jZXJ0aWZpY2Fkby1kb2N1bWVudGEtc2EtMTUzNTExNzc3MS5jcnQwKwYIKwYBBQUHMAGGH2h0dHBzOi8vd3d3LmRpZ2l0by5jb20ucHkvb2NzcC8wUwYDVR0RBEwwSoEcbmF0aGFsaWEub2Nob2FAYXZhbG9u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JuSH7dJrxvNUM0BXANjmZwQ3zFgMA4GA1UdDwEB/wQEAwIF4DANBgkqhkiG9w0BAQsFAAOCAgEAfMBHi4tc0BR9hMtcWM2OaefFDWQcGHxGLfQocqyS2YGGRu5Wj7N2TyTL9oS8YvIIWQtIsHd9povats2DVioOce9aGyW1d5ohgMlaVBFuSpXM+Y31Xip1tx/sJI3rdllB6RnZzGZnezysPgkZXYjBC+OYKmw0FA1+FPwCXbDKAu57OQJp+LuGU5bbwsvaU4AtF89w0k8jxlOShhfkOO/mFT8bk/50U1BG6Tg4BD4XPgkOL3gDwx8y12/oPIuUU976MbKGtLJ+ie6P69SO+xKHK7oDxwkc34kyEDaT+tGB2RyFKV8Htp8ohaQ3FjzBI9FmNhTjLMXioBYi9ZLziyXVT2y/2+5ZoVD95MFdQgoJdQ3UgYVO/I/t1t8ztMt1LqzTOJTx0qi06T/ESzY8XC8d450dd7fpoUOJxBJojU4/t3PzlMBiM6TgSkN0XANuIB+FA6afLOeKmR8NUNh+GW7wOaCxZurXVk//kAiBaHAqkdAeAXZB+jQ0afLKnP9zIDGTykwXuTU+icCBWwfHrBy9p81XdtcWa2tzLWNUVHXPT/nToFrC3WB0wDm7l9pheHd/TLlX7aY1MHnIe2lcjojZ5EozPIHh8Xoayup8wN/sOeGxSufuDl9SPgr7rY/C1QTse5TsrpTX0gARGyf7+/BiPb5abs2uckYFlGAJqhs3/N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EGxd8xmSYc6jF//r09Q6IUOfVA8T+pgN8dakqARpWv8=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RKO1Sk04tfQnbpp7fV9TYpbVpzJhwfBvK2mFG3lhHTw=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RKO1Sk04tfQnbpp7fV9TYpbVpzJhwfBvK2mFG3lhHTw=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Drh3rMun8lplZ3y4BFjJA5XT6QUSgUHk4FWJ8fTV9lg=</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+f3Xto5JlXh7zTPPq4cY+cKg5H3V59VC3VltxWHyAW4=</DigestValue>
      </Reference>
      <Reference URI="/xl/drawings/vmlDrawing1.vml?ContentType=application/vnd.openxmlformats-officedocument.vmlDrawing">
        <DigestMethod Algorithm="http://www.w3.org/2001/04/xmlenc#sha256"/>
        <DigestValue>bLiarY5TYvhPXVMsHqrhAqKlXANpcihIj1K6l+jGno4=</DigestValue>
      </Reference>
      <Reference URI="/xl/drawings/vmlDrawing2.vml?ContentType=application/vnd.openxmlformats-officedocument.vmlDrawing">
        <DigestMethod Algorithm="http://www.w3.org/2001/04/xmlenc#sha256"/>
        <DigestValue>zRDzdELQSJUdOZBiR8zDumm7Agx+nvDfsIgwuTT9tm4=</DigestValue>
      </Reference>
      <Reference URI="/xl/drawings/vmlDrawing3.vml?ContentType=application/vnd.openxmlformats-officedocument.vmlDrawing">
        <DigestMethod Algorithm="http://www.w3.org/2001/04/xmlenc#sha256"/>
        <DigestValue>TcdDXn1a4lVWI1deKRnuDS5hRK1uu5kHFWwRQpzq3zg=</DigestValue>
      </Reference>
      <Reference URI="/xl/drawings/vmlDrawing4.vml?ContentType=application/vnd.openxmlformats-officedocument.vmlDrawing">
        <DigestMethod Algorithm="http://www.w3.org/2001/04/xmlenc#sha256"/>
        <DigestValue>Vi9CezfLuM8733mHBnbo1c/PCF3pwRegLKwBcpgdk9I=</DigestValue>
      </Reference>
      <Reference URI="/xl/drawings/vmlDrawing5.vml?ContentType=application/vnd.openxmlformats-officedocument.vmlDrawing">
        <DigestMethod Algorithm="http://www.w3.org/2001/04/xmlenc#sha256"/>
        <DigestValue>r6y4QDd63MaiUY1hE/dDtvkNHacqK6Un6vXjo31NXhU=</DigestValue>
      </Reference>
      <Reference URI="/xl/drawings/vmlDrawing6.vml?ContentType=application/vnd.openxmlformats-officedocument.vmlDrawing">
        <DigestMethod Algorithm="http://www.w3.org/2001/04/xmlenc#sha256"/>
        <DigestValue>Z86q1OT0Wewy/m8QQ9uM9tzeBv3UXKqDTEZ/RbOC4Ns=</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8Q3Z0WjB1OTckvssvuCMu889tr3iJXy59P1ToHlR1vE=</DigestValue>
      </Reference>
      <Reference URI="/xl/media/image3.emf?ContentType=image/x-emf">
        <DigestMethod Algorithm="http://www.w3.org/2001/04/xmlenc#sha256"/>
        <DigestValue>3yGBnPYuHzo3AJ2yEJ8QL03ZpV/eWG7/SoVfDTxP1t0=</DigestValue>
      </Reference>
      <Reference URI="/xl/media/image4.emf?ContentType=image/x-emf">
        <DigestMethod Algorithm="http://www.w3.org/2001/04/xmlenc#sha256"/>
        <DigestValue>SGHJORZ2aexBNNDtCbo7Q4mwJVLYBy8Alvtf8AZOuQY=</DigestValue>
      </Reference>
      <Reference URI="/xl/media/image5.emf?ContentType=image/x-emf">
        <DigestMethod Algorithm="http://www.w3.org/2001/04/xmlenc#sha256"/>
        <DigestValue>IeRay/xPAmXwZVJ/1EDcWqnqXydzx8y4X0GewrCfmIc=</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i2jEIZ2oVfV4RRCa64wBYNVtsdfPd0fG5FaDF6VLK34=</DigestValue>
      </Reference>
      <Reference URI="/xl/styles.xml?ContentType=application/vnd.openxmlformats-officedocument.spreadsheetml.styles+xml">
        <DigestMethod Algorithm="http://www.w3.org/2001/04/xmlenc#sha256"/>
        <DigestValue>bqP2rdpjYYUPUpq1fq5xKRrClrBcSnHmOx9HomiC7Kw=</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w/9rRXnNTFzZJmjkgntj/UQWCjR6RTecTE8SvidPILc=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HlDzBkDJfAP9vkztUXM491NWghSsdPS/mzI6E50MHss=</DigestValue>
      </Reference>
      <Reference URI="/xl/worksheets/sheet2.xml?ContentType=application/vnd.openxmlformats-officedocument.spreadsheetml.worksheet+xml">
        <DigestMethod Algorithm="http://www.w3.org/2001/04/xmlenc#sha256"/>
        <DigestValue>UhMifQKm8zB7V/rPMD2dtIYVX+qF5GGahpoV/57aiyA=</DigestValue>
      </Reference>
      <Reference URI="/xl/worksheets/sheet3.xml?ContentType=application/vnd.openxmlformats-officedocument.spreadsheetml.worksheet+xml">
        <DigestMethod Algorithm="http://www.w3.org/2001/04/xmlenc#sha256"/>
        <DigestValue>9y0/BOnziCTrYW0KAmeWwJmnVXw+6h4hJbxWUwbH7yU=</DigestValue>
      </Reference>
      <Reference URI="/xl/worksheets/sheet4.xml?ContentType=application/vnd.openxmlformats-officedocument.spreadsheetml.worksheet+xml">
        <DigestMethod Algorithm="http://www.w3.org/2001/04/xmlenc#sha256"/>
        <DigestValue>zCDde6sdj28t+KvIWK/A9dCdkigBmL45GPrWSHHrW6c=</DigestValue>
      </Reference>
      <Reference URI="/xl/worksheets/sheet5.xml?ContentType=application/vnd.openxmlformats-officedocument.spreadsheetml.worksheet+xml">
        <DigestMethod Algorithm="http://www.w3.org/2001/04/xmlenc#sha256"/>
        <DigestValue>0cCBjTYE5iup8Fs48V/zNDNleEVBKK+21I4sqQ2BGoY=</DigestValue>
      </Reference>
      <Reference URI="/xl/worksheets/sheet6.xml?ContentType=application/vnd.openxmlformats-officedocument.spreadsheetml.worksheet+xml">
        <DigestMethod Algorithm="http://www.w3.org/2001/04/xmlenc#sha256"/>
        <DigestValue>VYqnmCBa/aZcagTaHMwYgML/x4oeoV9DuJ5lo2oj/lg=</DigestValue>
      </Reference>
    </Manifest>
    <SignatureProperties>
      <SignatureProperty Id="idSignatureTime" Target="#idPackageSignature">
        <mdssi:SignatureTime xmlns:mdssi="http://schemas.openxmlformats.org/package/2006/digital-signature">
          <mdssi:Format>YYYY-MM-DDThh:mm:ssTZD</mdssi:Format>
          <mdssi:Value>2025-08-14T20:38:39Z</mdssi:Value>
        </mdssi:SignatureTime>
      </SignatureProperty>
    </SignatureProperties>
  </Object>
  <Object Id="idOfficeObject">
    <SignatureProperties>
      <SignatureProperty Id="idOfficeV1Details" Target="#idPackageSignature">
        <SignatureInfoV1 xmlns="http://schemas.microsoft.com/office/2006/digsig">
          <SetupID>{2EA540D9-5DC4-4281-A335-F438149CAFE8}</SetupID>
          <SignatureText>Nathalia Ochoa</SignatureText>
          <SignatureImage/>
          <SignatureComments/>
          <WindowsVersion>10.0</WindowsVersion>
          <OfficeVersion>16.0.18827/26</OfficeVersion>
          <ApplicationVersion>16.0.18827</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2025-08-14T20:38:39Z</xd:SigningTime>
          <xd:SigningCertificate>
            <xd:Cert>
              <xd:CertDigest>
                <DigestMethod Algorithm="http://www.w3.org/2001/04/xmlenc#sha256"/>
                <DigestValue>w1xnZ8y06oNSyYik4bhvntJB4lHLfTIPjvLfh1VhfUM=</DigestValue>
              </xd:CertDigest>
              <xd:IssuerSerial>
                <X509IssuerName>C=PY, O=DOCUMENTA S.A., SERIALNUMBER=RUC80050172-1, CN=CA-DOCUMENTA S.A.</X509IssuerName>
                <X509SerialNumber>3284679200206229657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HoBAACfAAAAAAAAAAAAAACbGgAAMwsAACBFTUYAAAEAIBwAAKoAAAAGAAAAAAAAAAAAAAAAAAAAgAcAALAEAABZAQAA1wAAAAAAAAAAAAAAAAAAAKhDBQDYRwMACgAAABAAAAAAAAAAAAAAAEsAAAAQAAAAAAAAAAUAAAAeAAAAGAAAAAAAAAAAAAAAewEAAKAAAAAnAAAAGAAAAAEAAAAAAAAAAAAAAAAAAAAlAAAADAAAAAEAAABMAAAAZAAAAAAAAAAAAAAAegEAAJ8AAAAAAAAAAAAAAHs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8PDwAAAAAAAlAAAADAAAAAEAAABMAAAAZAAAAAAAAAAAAAAAegEAAJ8AAAAAAAAAAAAAAHsBAACgAAAAIQDwAAAAAAAAAAAAAACAPwAAAAAAAAAAAACAPwAAAAAAAAAAAAAAAAAAAAAAAAAAAAAAAAAAAAAAAAAAJQAAAAwAAAAAAACAKAAAAAwAAAABAAAAJwAAABgAAAABAAAAAAAAAPDw8AAAAAAAJQAAAAwAAAABAAAATAAAAGQAAAAAAAAAAAAAAHoBAACfAAAAAAAAAAAAAAB7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AAAAAAAlAAAADAAAAAEAAABMAAAAZAAAAAAAAAAAAAAAegEAAJ8AAAAAAAAAAAAAAHsBAACgAAAAIQDwAAAAAAAAAAAAAACAPwAAAAAAAAAAAACAPwAAAAAAAAAAAAAAAAAAAAAAAAAAAAAAAAAAAAAAAAAAJQAAAAwAAAAAAACAKAAAAAwAAAABAAAAJwAAABgAAAABAAAAAAAAAP///wAAAAAAJQAAAAwAAAABAAAATAAAAGQAAAAAAAAAAAAAAHoBAACfAAAAAAAAAAAAAAB7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AMCPQVVVj0HvAAAABQAAAAoAAABMAAAAAAAAAAAAAAAAAAAA//////////9gAAAAMQA0AC8AMAA4AC8AMgAwADIANQAHAAAABwAAAAUAAAAHAAAABwAAAAUAAAAHAAAABwAAAAcAAAAHAAAASwAAAEAAAAAwAAAABQAAACAAAAABAAAAAQAAABAAAAAAAAAAAAAAAHsBAACgAAAAAAAAAAAAAAB7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AMCPQVVVj0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C4AAAAVgAAADAAAAA7AAAAiQ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C5AAAAVwAAACUAAAAMAAAABAAAAFQAAACgAAAAMQAAADsAAAC3AAAAVgAAAAEAAAAAwI9BVVWPQTEAAAA7AAAADgAAAEwAAAAAAAAAAAAAAAAAAAD//////////2gAAABOAGEAdABoAGEAbABpAGEAIABPAGMAaABvAGEADwAAAAoAAAAHAAAACwAAAAoAAAAFAAAABQAAAAoAAAAFAAAADwAAAAkAAAALAAAADAAAAAoAAABLAAAAQAAAADAAAAAFAAAAIAAAAAEAAAABAAAAEAAAAAAAAAAAAAAAewEAAKAAAAAAAAAAAAAAAHsBAACgAAAAJQAAAAwAAAACAAAAJwAAABgAAAAFAAAAAAAAAP///wAAAAAAJQAAAAwAAAAFAAAATAAAAGQAAAAAAAAAYQAAAHoBAACbAAAAAAAAAGEAAAB7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8AAAAA8AAABhAAAArgAAAHEAAAABAAAAAMCPQVVVj0EPAAAAYQAAABsAAABMAAAAAAAAAAAAAAAAAAAA//////////+EAAAAUwBpAGwAdgBpAGEAIABOAGEAdABoAGEAbABpAGEAIABPAGMAaABvAGEAIABBAHIAYQB5AGEAAAAHAAAAAwAAAAMAAAAGAAAAAwAAAAcAAAAEAAAACgAAAAcAAAAEAAAABwAAAAcAAAADAAAAAwAAAAcAAAAEAAAACgAAAAYAAAAHAAAACAAAAAcAAAAEAAAACAAAAAUAAAAHAAAABgAAAAcAAABLAAAAQAAAADAAAAAFAAAAIAAAAAEAAAABAAAAEAAAAAAAAAAAAAAAewEAAKAAAAAAAAAAAAAAAHs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CEAAAADwAAAHYAAABEAAAAhgAAAAEAAAAAwI9BVVWPQQ8AAAB2AAAACQAAAEwAAAAAAAAAAAAAAAAAAAD//////////2AAAABEAGkAcgBlAGMAdABvAHIAYQAAAAkAAAADAAAABQAAAAcAAAAGAAAABAAAAAgAAAAFAAAABwAAAEsAAABAAAAAMAAAAAUAAAAgAAAAAQAAAAEAAAAQAAAAAAAAAAAAAAB7AQAAoAAAAAAAAAAAAAAAewEAAKAAAAAlAAAADAAAAAIAAAAnAAAAGAAAAAUAAAAAAAAA////AAAAAAAlAAAADAAAAAUAAABMAAAAZAAAAA4AAACLAAAAbAEAAJsAAAAOAAAAiwAAAF8BAAARAAAAIQDwAAAAAAAAAAAAAACAPwAAAAAAAAAAAACAPwAAAAAAAAAAAAAAAAAAAAAAAAAAAAAAAAAAAAAAAAAAJQAAAAwAAAAAAACAKAAAAAwAAAAFAAAAJQAAAAwAAAABAAAAGAAAAAwAAAAAAAAAEgAAAAwAAAABAAAAFgAAAAwAAAAAAAAAVAAAAHgBAAAPAAAAiwAAAGsBAACbAAAAAQAAAADAj0FVVY9BDwAAAIsAAAAyAAAATAAAAAQAAAAOAAAAiwAAAG0BAACcAAAAsAAAAEYAaQByAG0AYQBkAG8AIABwAG8AcgA6ACAAUwBJAEwAVgBJAEEAIABOAEEAVABIAEEATABJAEEAIABEAEUATABDAEEAUgBNAEUATgAgAE8AQwBIAE8AQQAgAEEAUgBBAFkAQQAGAAAAAwAAAAUAAAALAAAABwAAAAgAAAAIAAAABAAAAAgAAAAIAAAABQAAAAMAAAAEAAAABwAAAAMAAAAGAAAACAAAAAMAAAAIAAAABAAAAAoAAAAIAAAABwAAAAkAAAAIAAAABgAAAAMAAAAIAAAABAAAAAkAAAAHAAAABgAAAAgAAAAIAAAACAAAAAwAAAAHAAAACgAAAAQAAAAKAAAACAAAAAkAAAAKAAAACAAAAAQAAAAIAAAACAAAAAgAAAAHAAAACAAAABYAAAAMAAAAAAAAACUAAAAMAAAAAgAAAA4AAAAUAAAAAAAAABAAAAAUAAAA</Object>
  <Object Id="idInvalidSigLnImg">AQAAAGwAAAAAAAAAAAAAAHoBAACfAAAAAAAAAAAAAACbGgAAMwsAACBFTUYAAAEAnCIAALEAAAAGAAAAAAAAAAAAAAAAAAAAgAcAALAEAABZAQAA1wAAAAAAAAAAAAAAAAAAAKhDBQDYRwMACgAAABAAAAAAAAAAAAAAAEsAAAAQAAAAAAAAAAUAAAAeAAAAGAAAAAAAAAAAAAAAewEAAKAAAAAnAAAAGAAAAAEAAAAAAAAAAAAAAAAAAAAlAAAADAAAAAEAAABMAAAAZAAAAAAAAAAAAAAAegEAAJ8AAAAAAAAAAAAAAHs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8PDwAAAAAAAlAAAADAAAAAEAAABMAAAAZAAAAAAAAAAAAAAAegEAAJ8AAAAAAAAAAAAAAHsBAACgAAAAIQDwAAAAAAAAAAAAAACAPwAAAAAAAAAAAACAPwAAAAAAAAAAAAAAAAAAAAAAAAAAAAAAAAAAAAAAAAAAJQAAAAwAAAAAAACAKAAAAAwAAAABAAAAJwAAABgAAAABAAAAAAAAAPDw8AAAAAAAJQAAAAwAAAABAAAATAAAAGQAAAAAAAAAAAAAAHoBAACfAAAAAAAAAAAAAAB7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AAAAAAAlAAAADAAAAAEAAABMAAAAZAAAAAAAAAAAAAAAegEAAJ8AAAAAAAAAAAAAAHsBAACgAAAAIQDwAAAAAAAAAAAAAACAPwAAAAAAAAAAAACAPwAAAAAAAAAAAAAAAAAAAAAAAAAAAAAAAAAAAAAAAAAAJQAAAAwAAAAAAACAKAAAAAwAAAABAAAAJwAAABgAAAABAAAAAAAAAP///wAAAAAAJQAAAAwAAAABAAAATAAAAGQAAAAAAAAAAAAAAHoBAACfAAAAAAAAAAAAAAB7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AAwI9BVVWPQTEAAAAFAAAADwAAAEwAAAAAAAAAAAAAAAAAAAD//////////2wAAABGAGkAcgBtAGEAIABuAG8AIAB2AOEAbABpAGQAYQAAAAYAAAADAAAABQAAAAsAAAAHAAAABAAAAAcAAAAIAAAABAAAAAYAAAAHAAAAAwAAAAMAAAAIAAAABwAAAEsAAABAAAAAMAAAAAUAAAAgAAAAAQAAAAEAAAAQAAAAAAAAAAAAAAB7AQAAoAAAAAAAAAAAAAAAe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ADAj0FVVY9BDAAAAFsAAAABAAAATAAAAAQAAAALAAAANwAAACIAAABbAAAAUAAAAFgAdg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AAAAFYAAAAwAAAAOwAAAIk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QAAAFcAAAAlAAAADAAAAAQAAABUAAAAoAAAADEAAAA7AAAAtwAAAFYAAAABAAAAAMCPQVVVj0ExAAAAOwAAAA4AAABMAAAAAAAAAAAAAAAAAAAA//////////9oAAAATgBhAHQAaABhAGwAaQBhACAATwBjAGgAbwBhAA8AAAAKAAAABwAAAAsAAAAKAAAABQAAAAUAAAAKAAAABQAAAA8AAAAJAAAACwAAAAwAAAAKAAAASwAAAEAAAAAwAAAABQAAACAAAAABAAAAAQAAABAAAAAAAAAAAAAAAHsBAACgAAAAAAAAAAAAAAB7AQAAoAAAACUAAAAMAAAAAgAAACcAAAAYAAAABQAAAAAAAAD///8AAAAAACUAAAAMAAAABQAAAEwAAABkAAAAAAAAAGEAAAB6AQAAmwAAAAAAAABhAAAAe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PAAAAAPAAAAYQAAAK4AAABxAAAAAQAAAADAj0FVVY9BDwAAAGEAAAAbAAAATAAAAAAAAAAAAAAAAAAAAP//////////hAAAAFMAaQBsAHYAaQBhACAATgBhAHQAaABhAGwAaQBhACAATwBjAGgAbwBhACAAQQByAGEAeQBhAAAABwAAAAMAAAADAAAABgAAAAMAAAAHAAAABAAAAAoAAAAHAAAABAAAAAcAAAAHAAAAAwAAAAMAAAAHAAAABAAAAAoAAAAGAAAABwAAAAgAAAAHAAAABAAAAAgAAAAFAAAABwAAAAYAAAAHAAAASwAAAEAAAAAwAAAABQAAACAAAAABAAAAAQAAABAAAAAAAAAAAAAAAHsBAACgAAAAAAAAAAAAAAB7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hAAAAA8AAAB2AAAARAAAAIYAAAABAAAAAMCPQVVVj0EPAAAAdgAAAAkAAABMAAAAAAAAAAAAAAAAAAAA//////////9gAAAARABpAHIAZQBjAHQAbwByAGEAAAAJAAAAAwAAAAUAAAAHAAAABgAAAAQAAAAIAAAABQAAAAcAAABLAAAAQAAAADAAAAAFAAAAIAAAAAEAAAABAAAAEAAAAAAAAAAAAAAAewEAAKAAAAAAAAAAAAAAAHsBAACgAAAAJQAAAAwAAAACAAAAJwAAABgAAAAFAAAAAAAAAP///wAAAAAAJQAAAAwAAAAFAAAATAAAAGQAAAAOAAAAiwAAAGwBAACbAAAADgAAAIsAAABfAQAAEQAAACEA8AAAAAAAAAAAAAAAgD8AAAAAAAAAAAAAgD8AAAAAAAAAAAAAAAAAAAAAAAAAAAAAAAAAAAAAAAAAACUAAAAMAAAAAAAAgCgAAAAMAAAABQAAACUAAAAMAAAAAQAAABgAAAAMAAAAAAAAABIAAAAMAAAAAQAAABYAAAAMAAAAAAAAAFQAAAB4AQAADwAAAIsAAABrAQAAmwAAAAEAAAAAwI9BVVWPQQ8AAACLAAAAMgAAAEwAAAAEAAAADgAAAIsAAABtAQAAnAAAALAAAABGAGkAcgBtAGEAZABvACAAcABvAHIAOgAgAFMASQBMAFYASQBBACAATgBBAFQASABBAEwASQBBACAARABFAEwAQwBBAFIATQBFAE4AIABPAEMASABPAEEAIABBAFIAQQBZAEEABgAAAAMAAAAFAAAACwAAAAcAAAAIAAAACAAAAAQAAAAIAAAACAAAAAUAAAADAAAABAAAAAcAAAADAAAABgAAAAgAAAADAAAACAAAAAQAAAAKAAAACAAAAAcAAAAJAAAACAAAAAYAAAADAAAACAAAAAQAAAAJAAAABwAAAAYAAAAIAAAACAAAAAgAAAAMAAAABwAAAAoAAAAEAAAACgAAAAgAAAAJAAAACgAAAAgAAAAEAAAACAAAAAgAAAAIAAAABwAAAAgAAAAWAAAADAAAAAAAAAAlAAAADAAAAAIAAAAOAAAAFAAAAAAAAAAQAAAAFAAAAA==</Object>
</Signature>
</file>

<file path=_xmlsignatures/sig9.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Fm0JB0OSYvvc6VCnTcaoo6PJLBeIcVOXZNtxHM3bYrY=</DigestValue>
    </Reference>
    <Reference Type="http://www.w3.org/2000/09/xmldsig#Object" URI="#idOfficeObject">
      <DigestMethod Algorithm="http://www.w3.org/2001/04/xmlenc#sha256"/>
      <DigestValue>oPajPfUDVgCHngyDXMpAqWNTc5s17Epxneu8pAcxwzo=</DigestValue>
    </Reference>
    <Reference Type="http://uri.etsi.org/01903#SignedProperties" URI="#idSignedProperties">
      <Transforms>
        <Transform Algorithm="http://www.w3.org/TR/2001/REC-xml-c14n-20010315"/>
      </Transforms>
      <DigestMethod Algorithm="http://www.w3.org/2001/04/xmlenc#sha256"/>
      <DigestValue>Tikqm7pMfzFa+S9pRqlAKG9woySzjs4qssqpwXSx87A=</DigestValue>
    </Reference>
    <Reference Type="http://www.w3.org/2000/09/xmldsig#Object" URI="#idValidSigLnImg">
      <DigestMethod Algorithm="http://www.w3.org/2001/04/xmlenc#sha256"/>
      <DigestValue>Rgv0BxUHdUhjpEIfUZQyothJe5R8k7VjmDPk5J61raA=</DigestValue>
    </Reference>
    <Reference Type="http://www.w3.org/2000/09/xmldsig#Object" URI="#idInvalidSigLnImg">
      <DigestMethod Algorithm="http://www.w3.org/2001/04/xmlenc#sha256"/>
      <DigestValue>MvcgBI9SZ3xrw7UKbgP9YSgpWhqfI80+7ynCHdBwgvU=</DigestValue>
    </Reference>
  </SignedInfo>
  <SignatureValue>yK3jmV7MVZ43jaH61Qv0zis6AUF3HGm4zJPCjU1W58T8MHMPTh8ftkF7pyNVh/+bi7nueUYAt17j
asT8aH0IQi0UTEPchtcWUJDqyrH1FK5s4tBfebaeqDhBBiOBuKfxU4GkV6tzhd1vZJUQVFzSKmTQ
BaFTc/lw8CnarKBjR6/qicdrVTVEuGC6DUpVhokCfc61H5G6nhSTY9SBDvFsiI5z9QaD3O2COo+V
T4JfGbxF0IENV6Mvni+ztjMK70fEPNCGZ8eEDgpxDl/WhKASUJbCM+v0aUBIRjywUheao2FoZT1S
Mkd6aeVxGW9+MLJ7KWutuI8xMbZhuNhE8gC3VA==</SignatureValue>
  <KeyInfo>
    <X509Data>
      <X509Certificate>MIIInjCCBoagAwIBAgIILZWGVGFoEJkwDQYJKoZIhvcNAQELBQAwWjEaMBgGA1UEAwwRQ0EtRE9DVU1FTlRBIFMuQS4xFjAUBgNVBAUTDVJVQzgwMDUwMTcyLTExFzAVBgNVBAoMDkRPQ1VNRU5UQSBTLkEuMQswCQYDVQQGEwJQWTAeFw0yNDA0MTcxNDA4MDBaFw0yNjA0MTcxNDA4MDBaMIHPMS4wLAYDVQQDDCVTSUxWSUEgTkFUSEFMSUEgREVMQ0FSTUVOIE9DSE9BIEFSQVlBMRIwEAYDVQQFEwlDSTM0NTcxMjAxIjAgBgNVBCoMGVNJTFZJQSBOQVRIQUxJQSBERUxDQVJNRU4xFDASBgNVBAQMC09DSE9BIEFSQVlBMQswCQYDVQQLDAJGMjE1MDMGA1UECgwsQ0VSVElGSUNBRE8gQ1VBTElGSUNBRE8gREUgRklSTUEgRUxFQ1RST05JQ0ExCzAJBgNVBAYTAlBZMIIBIjANBgkqhkiG9w0BAQEFAAOCAQ8AMIIBCgKCAQEA2HOiO7ol8KGl+0pUGmNDDWCgdgDkByqNOx06RUcnMvBOZ9NLnKvlykRk9dqWjtFkZlNalkB0+JCYOz4PvW9Z/oUeMUvi2HhLfzlvrMRseJsYX26CBOBNplstN7g2d0ZGDcZa16Fqcbu010Nm3Ag32ig+atwZ9kKH4Qu89CbRNuFgy9t3g7wANrmkyGBRUfGoI9tb+xZzkrcPp83GNWdD+PPi9mQbEMCsAmU002YPL9TwykfXzhafpVnTTRgh9Eygs8zHPa56bDweGBnZyVB7uGUZuKnmhJa5pl4fOKR8j293WMOZs5dLl2dEMW3BSkAvh2Hp2qEit0tdl6HtD/fofwIDAQABo4ID8DCCA+wwDAYDVR0TAQH/BAIwADAfBgNVHSMEGDAWgBShPYUrzdgslh85AgyfUztY2JULezCBlAYIKwYBBQUHAQEEgYcwgYQwVQYIKwYBBQUHMAKGSWh0dHBzOi8vd3d3LmRpZ2l0by5jb20ucHkvdXBsb2Fkcy9jZXJ0aWZpY2Fkby1kb2N1bWVudGEtc2EtMTUzNTExNzc3MS5jcnQwKwYIKwYBBQUHMAGGH2h0dHBzOi8vd3d3LmRpZ2l0by5jb20ucHkvb2NzcC8wUwYDVR0RBEwwSoEcbmF0aGFsaWEub2Nob2FAYXZhbG9u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JuSH7dJrxvNUM0BXANjmZwQ3zFgMA4GA1UdDwEB/wQEAwIF4DANBgkqhkiG9w0BAQsFAAOCAgEAfMBHi4tc0BR9hMtcWM2OaefFDWQcGHxGLfQocqyS2YGGRu5Wj7N2TyTL9oS8YvIIWQtIsHd9povats2DVioOce9aGyW1d5ohgMlaVBFuSpXM+Y31Xip1tx/sJI3rdllB6RnZzGZnezysPgkZXYjBC+OYKmw0FA1+FPwCXbDKAu57OQJp+LuGU5bbwsvaU4AtF89w0k8jxlOShhfkOO/mFT8bk/50U1BG6Tg4BD4XPgkOL3gDwx8y12/oPIuUU976MbKGtLJ+ie6P69SO+xKHK7oDxwkc34kyEDaT+tGB2RyFKV8Htp8ohaQ3FjzBI9FmNhTjLMXioBYi9ZLziyXVT2y/2+5ZoVD95MFdQgoJdQ3UgYVO/I/t1t8ztMt1LqzTOJTx0qi06T/ESzY8XC8d450dd7fpoUOJxBJojU4/t3PzlMBiM6TgSkN0XANuIB+FA6afLOeKmR8NUNh+GW7wOaCxZurXVk//kAiBaHAqkdAeAXZB+jQ0afLKnP9zIDGTykwXuTU+icCBWwfHrBy9p81XdtcWa2tzLWNUVHXPT/nToFrC3WB0wDm7l9pheHd/TLlX7aY1MHnIe2lcjojZ5EozPIHh8Xoayup8wN/sOeGxSufuDl9SPgr7rY/C1QTse5TsrpTX0gARGyf7+/BiPb5abs2uckYFlGAJqhs3/N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lzLbaIzpG443ZAmlR8oaCgxFoLmp2QKXFIw9ML8wpds=</DigestValue>
      </Reference>
      <Reference URI="/xl/calcChain.xml?ContentType=application/vnd.openxmlformats-officedocument.spreadsheetml.calcChain+xml">
        <DigestMethod Algorithm="http://www.w3.org/2001/04/xmlenc#sha256"/>
        <DigestValue>EGxd8xmSYc6jF//r09Q6IUOfVA8T+pgN8dakqARpWv8=</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rMLlAni5uA27ai4TDN8G/raWhlfE6WSiTXBHi4C7iUw=</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RKO1Sk04tfQnbpp7fV9TYpbVpzJhwfBvK2mFG3lhHTw=</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RKO1Sk04tfQnbpp7fV9TYpbVpzJhwfBvK2mFG3lhHTw=</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rMLlAni5uA27ai4TDN8G/raWhlfE6WSiTXBHi4C7iUw=</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rMLlAni5uA27ai4TDN8G/raWhlfE6WSiTXBHi4C7iUw=</DigestValue>
      </Reference>
      <Reference URI="/xl/drawings/drawing1.xml?ContentType=application/vnd.openxmlformats-officedocument.drawing+xml">
        <DigestMethod Algorithm="http://www.w3.org/2001/04/xmlenc#sha256"/>
        <DigestValue>bNmo+WlzBPOT8bwxOqkSWneanZCdko0jb0g+mAsosuk=</DigestValue>
      </Reference>
      <Reference URI="/xl/drawings/drawing2.xml?ContentType=application/vnd.openxmlformats-officedocument.drawing+xml">
        <DigestMethod Algorithm="http://www.w3.org/2001/04/xmlenc#sha256"/>
        <DigestValue>V/G9/1cTtZ06RyAh/TTWoGIAZwbEW5Pt3nMPRgqdX9s=</DigestValue>
      </Reference>
      <Reference URI="/xl/drawings/drawing3.xml?ContentType=application/vnd.openxmlformats-officedocument.drawing+xml">
        <DigestMethod Algorithm="http://www.w3.org/2001/04/xmlenc#sha256"/>
        <DigestValue>Drh3rMun8lplZ3y4BFjJA5XT6QUSgUHk4FWJ8fTV9lg=</DigestValue>
      </Reference>
      <Reference URI="/xl/drawings/drawing4.xml?ContentType=application/vnd.openxmlformats-officedocument.drawing+xml">
        <DigestMethod Algorithm="http://www.w3.org/2001/04/xmlenc#sha256"/>
        <DigestValue>gcXwllJWAvZQz8ONpje+KkUeVObz0gVg3mjbNprsP9U=</DigestValue>
      </Reference>
      <Reference URI="/xl/drawings/drawing5.xml?ContentType=application/vnd.openxmlformats-officedocument.drawing+xml">
        <DigestMethod Algorithm="http://www.w3.org/2001/04/xmlenc#sha256"/>
        <DigestValue>kKCMZUNNyNMch4fS0q7yOCw2SwD9nK0VbgMtZDlD1wg=</DigestValue>
      </Reference>
      <Reference URI="/xl/drawings/drawing6.xml?ContentType=application/vnd.openxmlformats-officedocument.drawing+xml">
        <DigestMethod Algorithm="http://www.w3.org/2001/04/xmlenc#sha256"/>
        <DigestValue>+f3Xto5JlXh7zTPPq4cY+cKg5H3V59VC3VltxWHyAW4=</DigestValue>
      </Reference>
      <Reference URI="/xl/drawings/vmlDrawing1.vml?ContentType=application/vnd.openxmlformats-officedocument.vmlDrawing">
        <DigestMethod Algorithm="http://www.w3.org/2001/04/xmlenc#sha256"/>
        <DigestValue>bLiarY5TYvhPXVMsHqrhAqKlXANpcihIj1K6l+jGno4=</DigestValue>
      </Reference>
      <Reference URI="/xl/drawings/vmlDrawing2.vml?ContentType=application/vnd.openxmlformats-officedocument.vmlDrawing">
        <DigestMethod Algorithm="http://www.w3.org/2001/04/xmlenc#sha256"/>
        <DigestValue>zRDzdELQSJUdOZBiR8zDumm7Agx+nvDfsIgwuTT9tm4=</DigestValue>
      </Reference>
      <Reference URI="/xl/drawings/vmlDrawing3.vml?ContentType=application/vnd.openxmlformats-officedocument.vmlDrawing">
        <DigestMethod Algorithm="http://www.w3.org/2001/04/xmlenc#sha256"/>
        <DigestValue>TcdDXn1a4lVWI1deKRnuDS5hRK1uu5kHFWwRQpzq3zg=</DigestValue>
      </Reference>
      <Reference URI="/xl/drawings/vmlDrawing4.vml?ContentType=application/vnd.openxmlformats-officedocument.vmlDrawing">
        <DigestMethod Algorithm="http://www.w3.org/2001/04/xmlenc#sha256"/>
        <DigestValue>Vi9CezfLuM8733mHBnbo1c/PCF3pwRegLKwBcpgdk9I=</DigestValue>
      </Reference>
      <Reference URI="/xl/drawings/vmlDrawing5.vml?ContentType=application/vnd.openxmlformats-officedocument.vmlDrawing">
        <DigestMethod Algorithm="http://www.w3.org/2001/04/xmlenc#sha256"/>
        <DigestValue>r6y4QDd63MaiUY1hE/dDtvkNHacqK6Un6vXjo31NXhU=</DigestValue>
      </Reference>
      <Reference URI="/xl/drawings/vmlDrawing6.vml?ContentType=application/vnd.openxmlformats-officedocument.vmlDrawing">
        <DigestMethod Algorithm="http://www.w3.org/2001/04/xmlenc#sha256"/>
        <DigestValue>Z86q1OT0Wewy/m8QQ9uM9tzeBv3UXKqDTEZ/RbOC4Ns=</DigestValue>
      </Reference>
      <Reference URI="/xl/media/image1.png?ContentType=image/png">
        <DigestMethod Algorithm="http://www.w3.org/2001/04/xmlenc#sha256"/>
        <DigestValue>QETpk/eixegbAEuOayVHoshex+m3HA9JamopO4Ox6vE=</DigestValue>
      </Reference>
      <Reference URI="/xl/media/image2.emf?ContentType=image/x-emf">
        <DigestMethod Algorithm="http://www.w3.org/2001/04/xmlenc#sha256"/>
        <DigestValue>8Q3Z0WjB1OTckvssvuCMu889tr3iJXy59P1ToHlR1vE=</DigestValue>
      </Reference>
      <Reference URI="/xl/media/image3.emf?ContentType=image/x-emf">
        <DigestMethod Algorithm="http://www.w3.org/2001/04/xmlenc#sha256"/>
        <DigestValue>3yGBnPYuHzo3AJ2yEJ8QL03ZpV/eWG7/SoVfDTxP1t0=</DigestValue>
      </Reference>
      <Reference URI="/xl/media/image4.emf?ContentType=image/x-emf">
        <DigestMethod Algorithm="http://www.w3.org/2001/04/xmlenc#sha256"/>
        <DigestValue>SGHJORZ2aexBNNDtCbo7Q4mwJVLYBy8Alvtf8AZOuQY=</DigestValue>
      </Reference>
      <Reference URI="/xl/media/image5.emf?ContentType=image/x-emf">
        <DigestMethod Algorithm="http://www.w3.org/2001/04/xmlenc#sha256"/>
        <DigestValue>IeRay/xPAmXwZVJ/1EDcWqnqXydzx8y4X0GewrCfmIc=</DigestValue>
      </Reference>
      <Reference URI="/xl/printerSettings/printerSettings1.bin?ContentType=application/vnd.openxmlformats-officedocument.spreadsheetml.printerSettings">
        <DigestMethod Algorithm="http://www.w3.org/2001/04/xmlenc#sha256"/>
        <DigestValue>n+jRbpmCsqRmWd/J8MegT35XWCXLahL3n3zsFylHj1Y=</DigestValue>
      </Reference>
      <Reference URI="/xl/printerSettings/printerSettings2.bin?ContentType=application/vnd.openxmlformats-officedocument.spreadsheetml.printerSettings">
        <DigestMethod Algorithm="http://www.w3.org/2001/04/xmlenc#sha256"/>
        <DigestValue>UOo+x9iKJz5uvFqN8OQc8U5cfYIdGhiWQ5t9MUom5Fo=</DigestValue>
      </Reference>
      <Reference URI="/xl/printerSettings/printerSettings3.bin?ContentType=application/vnd.openxmlformats-officedocument.spreadsheetml.printerSettings">
        <DigestMethod Algorithm="http://www.w3.org/2001/04/xmlenc#sha256"/>
        <DigestValue>z0F99Ey2ikOe051/M7zWn9nv0kFuwha9JgvVFSKN4tc=</DigestValue>
      </Reference>
      <Reference URI="/xl/printerSettings/printerSettings4.bin?ContentType=application/vnd.openxmlformats-officedocument.spreadsheetml.printerSettings">
        <DigestMethod Algorithm="http://www.w3.org/2001/04/xmlenc#sha256"/>
        <DigestValue>OvduHA1jbMbge/4p4/Fh/ZbSYETrVGsakHhS1b/NKS4=</DigestValue>
      </Reference>
      <Reference URI="/xl/printerSettings/printerSettings5.bin?ContentType=application/vnd.openxmlformats-officedocument.spreadsheetml.printerSettings">
        <DigestMethod Algorithm="http://www.w3.org/2001/04/xmlenc#sha256"/>
        <DigestValue>TWoi+U4N4eP0CJPRYQA3ShC1HZy20Rl2UlTPx9BO2ls=</DigestValue>
      </Reference>
      <Reference URI="/xl/printerSettings/printerSettings6.bin?ContentType=application/vnd.openxmlformats-officedocument.spreadsheetml.printerSettings">
        <DigestMethod Algorithm="http://www.w3.org/2001/04/xmlenc#sha256"/>
        <DigestValue>fLe3F/KHfQY5+KL1Vlxc1kC2IXzpgvubtlABV5l5yF8=</DigestValue>
      </Reference>
      <Reference URI="/xl/sharedStrings.xml?ContentType=application/vnd.openxmlformats-officedocument.spreadsheetml.sharedStrings+xml">
        <DigestMethod Algorithm="http://www.w3.org/2001/04/xmlenc#sha256"/>
        <DigestValue>i2jEIZ2oVfV4RRCa64wBYNVtsdfPd0fG5FaDF6VLK34=</DigestValue>
      </Reference>
      <Reference URI="/xl/styles.xml?ContentType=application/vnd.openxmlformats-officedocument.spreadsheetml.styles+xml">
        <DigestMethod Algorithm="http://www.w3.org/2001/04/xmlenc#sha256"/>
        <DigestValue>bqP2rdpjYYUPUpq1fq5xKRrClrBcSnHmOx9HomiC7Kw=</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w/9rRXnNTFzZJmjkgntj/UQWCjR6RTecTE8SvidPILc=</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oD48ebbWmF/JeQKc+4mwRyt9mc0Q97z+n3PwXpERpqk=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xTGNXcFxdW97Ugv9DnC0C0GSYso2IhwDUvIcHQA2nC0=</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ng5+l2MU4nkB7pLPNjb72h5DZhBlofEHAumJpmV2vog=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ZL4O3COuea0DhgUU6BT2xFzURtXhTaRgIKk4i896Y3A=</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CzlDtl22I9Dc3pB9aymM78IJFfoE8WmqBDXuL9cYhtI=</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hrbFOjdPrfydM07ISZLCdeBsg4i6zV1UDHRIiw657nk=</DigestValue>
      </Reference>
      <Reference URI="/xl/worksheets/sheet1.xml?ContentType=application/vnd.openxmlformats-officedocument.spreadsheetml.worksheet+xml">
        <DigestMethod Algorithm="http://www.w3.org/2001/04/xmlenc#sha256"/>
        <DigestValue>HlDzBkDJfAP9vkztUXM491NWghSsdPS/mzI6E50MHss=</DigestValue>
      </Reference>
      <Reference URI="/xl/worksheets/sheet2.xml?ContentType=application/vnd.openxmlformats-officedocument.spreadsheetml.worksheet+xml">
        <DigestMethod Algorithm="http://www.w3.org/2001/04/xmlenc#sha256"/>
        <DigestValue>UhMifQKm8zB7V/rPMD2dtIYVX+qF5GGahpoV/57aiyA=</DigestValue>
      </Reference>
      <Reference URI="/xl/worksheets/sheet3.xml?ContentType=application/vnd.openxmlformats-officedocument.spreadsheetml.worksheet+xml">
        <DigestMethod Algorithm="http://www.w3.org/2001/04/xmlenc#sha256"/>
        <DigestValue>9y0/BOnziCTrYW0KAmeWwJmnVXw+6h4hJbxWUwbH7yU=</DigestValue>
      </Reference>
      <Reference URI="/xl/worksheets/sheet4.xml?ContentType=application/vnd.openxmlformats-officedocument.spreadsheetml.worksheet+xml">
        <DigestMethod Algorithm="http://www.w3.org/2001/04/xmlenc#sha256"/>
        <DigestValue>zCDde6sdj28t+KvIWK/A9dCdkigBmL45GPrWSHHrW6c=</DigestValue>
      </Reference>
      <Reference URI="/xl/worksheets/sheet5.xml?ContentType=application/vnd.openxmlformats-officedocument.spreadsheetml.worksheet+xml">
        <DigestMethod Algorithm="http://www.w3.org/2001/04/xmlenc#sha256"/>
        <DigestValue>0cCBjTYE5iup8Fs48V/zNDNleEVBKK+21I4sqQ2BGoY=</DigestValue>
      </Reference>
      <Reference URI="/xl/worksheets/sheet6.xml?ContentType=application/vnd.openxmlformats-officedocument.spreadsheetml.worksheet+xml">
        <DigestMethod Algorithm="http://www.w3.org/2001/04/xmlenc#sha256"/>
        <DigestValue>VYqnmCBa/aZcagTaHMwYgML/x4oeoV9DuJ5lo2oj/lg=</DigestValue>
      </Reference>
    </Manifest>
    <SignatureProperties>
      <SignatureProperty Id="idSignatureTime" Target="#idPackageSignature">
        <mdssi:SignatureTime xmlns:mdssi="http://schemas.openxmlformats.org/package/2006/digital-signature">
          <mdssi:Format>YYYY-MM-DDThh:mm:ssTZD</mdssi:Format>
          <mdssi:Value>2025-08-14T20:38:50Z</mdssi:Value>
        </mdssi:SignatureTime>
      </SignatureProperty>
    </SignatureProperties>
  </Object>
  <Object Id="idOfficeObject">
    <SignatureProperties>
      <SignatureProperty Id="idOfficeV1Details" Target="#idPackageSignature">
        <SignatureInfoV1 xmlns="http://schemas.microsoft.com/office/2006/digsig">
          <SetupID>{1B13F324-904B-471D-B993-8E145D05ACB1}</SetupID>
          <SignatureText>Nathalia Ochoa</SignatureText>
          <SignatureImage/>
          <SignatureComments/>
          <WindowsVersion>10.0</WindowsVersion>
          <OfficeVersion>16.0.18827/26</OfficeVersion>
          <ApplicationVersion>16.0.18827</ApplicationVersion>
          <Monitors>1</Monitors>
          <HorizontalResolution>1920</HorizontalResolution>
          <VerticalResolution>1200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2025-08-14T20:38:50Z</xd:SigningTime>
          <xd:SigningCertificate>
            <xd:Cert>
              <xd:CertDigest>
                <DigestMethod Algorithm="http://www.w3.org/2001/04/xmlenc#sha256"/>
                <DigestValue>w1xnZ8y06oNSyYik4bhvntJB4lHLfTIPjvLfh1VhfUM=</DigestValue>
              </xd:CertDigest>
              <xd:IssuerSerial>
                <X509IssuerName>C=PY, O=DOCUMENTA S.A., SERIALNUMBER=RUC80050172-1, CN=CA-DOCUMENTA S.A.</X509IssuerName>
                <X509SerialNumber>3284679200206229657</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HoBAACfAAAAAAAAAAAAAACbGgAAMwsAACBFTUYAAAEAIBwAAKoAAAAGAAAAAAAAAAAAAAAAAAAAgAcAALAEAABZAQAA1wAAAAAAAAAAAAAAAAAAAKhDBQDYRwMACgAAABAAAAAAAAAAAAAAAEsAAAAQAAAAAAAAAAUAAAAeAAAAGAAAAAAAAAAAAAAAewEAAKAAAAAnAAAAGAAAAAEAAAAAAAAAAAAAAAAAAAAlAAAADAAAAAEAAABMAAAAZAAAAAAAAAAAAAAAegEAAJ8AAAAAAAAAAAAAAHs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8PDwAAAAAAAlAAAADAAAAAEAAABMAAAAZAAAAAAAAAAAAAAAegEAAJ8AAAAAAAAAAAAAAHsBAACgAAAAIQDwAAAAAAAAAAAAAACAPwAAAAAAAAAAAACAPwAAAAAAAAAAAAAAAAAAAAAAAAAAAAAAAAAAAAAAAAAAJQAAAAwAAAAAAACAKAAAAAwAAAABAAAAJwAAABgAAAABAAAAAAAAAPDw8AAAAAAAJQAAAAwAAAABAAAATAAAAGQAAAAAAAAAAAAAAHoBAACfAAAAAAAAAAAAAAB7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AAAAAAAlAAAADAAAAAEAAABMAAAAZAAAAAAAAAAAAAAAegEAAJ8AAAAAAAAAAAAAAHsBAACgAAAAIQDwAAAAAAAAAAAAAACAPwAAAAAAAAAAAACAPwAAAAAAAAAAAAAAAAAAAAAAAAAAAAAAAAAAAAAAAAAAJQAAAAwAAAAAAACAKAAAAAwAAAABAAAAJwAAABgAAAABAAAAAAAAAP///wAAAAAAJQAAAAwAAAABAAAATAAAAGQAAAAAAAAAAAAAAHoBAACfAAAAAAAAAAAAAAB7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AMCPQVVVj0HvAAAABQAAAAoAAABMAAAAAAAAAAAAAAAAAAAA//////////9gAAAAMQA0AC8AMAA4AC8AMgAwADIANQAHAAAABwAAAAUAAAAHAAAABwAAAAUAAAAHAAAABwAAAAcAAAAHAAAASwAAAEAAAAAwAAAABQAAACAAAAABAAAAAQAAABAAAAAAAAAAAAAAAHsBAACgAAAAAAAAAAAAAAB7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AMCPQVVVj0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C4AAAAVgAAADAAAAA7AAAAiQ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C5AAAAVwAAACUAAAAMAAAABAAAAFQAAACgAAAAMQAAADsAAAC3AAAAVgAAAAEAAAAAwI9BVVWPQTEAAAA7AAAADgAAAEwAAAAAAAAAAAAAAAAAAAD//////////2gAAABOAGEAdABoAGEAbABpAGEAIABPAGMAaABvAGEADwAAAAoAAAAHAAAACwAAAAoAAAAFAAAABQAAAAoAAAAFAAAADwAAAAkAAAALAAAADAAAAAoAAABLAAAAQAAAADAAAAAFAAAAIAAAAAEAAAABAAAAEAAAAAAAAAAAAAAAewEAAKAAAAAAAAAAAAAAAHsBAACgAAAAJQAAAAwAAAACAAAAJwAAABgAAAAFAAAAAAAAAP///wAAAAAAJQAAAAwAAAAFAAAATAAAAGQAAAAAAAAAYQAAAHoBAACbAAAAAAAAAGEAAAB7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lAAAADAAAAAEAAAAYAAAADAAAAAAAAAASAAAADAAAAAEAAAAeAAAAGAAAAA4AAABhAAAAQAEAAHIAAAAlAAAADAAAAAEAAABUAAAA8AAAAA8AAABhAAAArgAAAHEAAAABAAAAAMCPQVVVj0EPAAAAYQAAABsAAABMAAAAAAAAAAAAAAAAAAAA//////////+EAAAAUwBpAGwAdgBpAGEAIABOAGEAdABoAGEAbABpAGEAIABPAGMAaABvAGEAIABBAHIAYQB5AGEAdHkHAAAAAwAAAAMAAAAGAAAAAwAAAAcAAAAEAAAACgAAAAcAAAAEAAAABwAAAAcAAAADAAAAAwAAAAcAAAAEAAAACgAAAAYAAAAHAAAACAAAAAcAAAAEAAAACAAAAAUAAAAHAAAABgAAAAcAAABLAAAAQAAAADAAAAAFAAAAIAAAAAEAAAABAAAAEAAAAAAAAAAAAAAAewEAAKAAAAAAAAAAAAAAAHs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CEAAAADwAAAHYAAABEAAAAhgAAAAEAAAAAwI9BVVWPQQ8AAAB2AAAACQAAAEwAAAAAAAAAAAAAAAAAAAD//////////2AAAABEAGkAcgBlAGMAdABvAHIAYQBnZwkAAAADAAAABQAAAAcAAAAGAAAABAAAAAgAAAAFAAAABwAAAEsAAABAAAAAMAAAAAUAAAAgAAAAAQAAAAEAAAAQAAAAAAAAAAAAAAB7AQAAoAAAAAAAAAAAAAAAewEAAKAAAAAlAAAADAAAAAIAAAAnAAAAGAAAAAUAAAAAAAAA////AAAAAAAlAAAADAAAAAUAAABMAAAAZAAAAA4AAACLAAAAbAEAAJsAAAAOAAAAiwAAAF8BAAARAAAAIQDwAAAAAAAAAAAAAACAPwAAAAAAAAAAAACAPwAAAAAAAAAAAAAAAAAAAAAAAAAAAAAAAAAAAAAAAAAAJQAAAAwAAAAAAACAKAAAAAwAAAAFAAAAJQAAAAwAAAABAAAAGAAAAAwAAAAAAAAAEgAAAAwAAAABAAAAFgAAAAwAAAAAAAAAVAAAAHgBAAAPAAAAiwAAAGsBAACbAAAAAQAAAADAj0FVVY9BDwAAAIsAAAAyAAAATAAAAAQAAAAOAAAAiwAAAG0BAACcAAAAsAAAAEYAaQByAG0AYQBkAG8AIABwAG8AcgA6ACAAUwBJAEwAVgBJAEEAIABOAEEAVABIAEEATABJAEEAIABEAEUATABDAEEAUgBNAEUATgAgAE8AQwBIAE8AQQAgAEEAUgBBAFkAQQAGAAAAAwAAAAUAAAALAAAABwAAAAgAAAAIAAAABAAAAAgAAAAIAAAABQAAAAMAAAAEAAAABwAAAAMAAAAGAAAACAAAAAMAAAAIAAAABAAAAAoAAAAIAAAABwAAAAkAAAAIAAAABgAAAAMAAAAIAAAABAAAAAkAAAAHAAAABgAAAAgAAAAIAAAACAAAAAwAAAAHAAAACgAAAAQAAAAKAAAACAAAAAkAAAAKAAAACAAAAAQAAAAIAAAACAAAAAgAAAAHAAAACAAAABYAAAAMAAAAAAAAACUAAAAMAAAAAgAAAA4AAAAUAAAAAAAAABAAAAAUAAAA</Object>
  <Object Id="idInvalidSigLnImg">AQAAAGwAAAAAAAAAAAAAAHoBAACfAAAAAAAAAAAAAACbGgAAMwsAACBFTUYAAAEAnCIAALEAAAAGAAAAAAAAAAAAAAAAAAAAgAcAALAEAABZAQAA1wAAAAAAAAAAAAAAAAAAAKhDBQDYRwMACgAAABAAAAAAAAAAAAAAAEsAAAAQAAAAAAAAAAUAAAAeAAAAGAAAAAAAAAAAAAAAewEAAKAAAAAnAAAAGAAAAAEAAAAAAAAAAAAAAAAAAAAlAAAADAAAAAEAAABMAAAAZAAAAAAAAAAAAAAAegEAAJ8AAAAAAAAAAAAAAHs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8PDwAAAAAAAlAAAADAAAAAEAAABMAAAAZAAAAAAAAAAAAAAAegEAAJ8AAAAAAAAAAAAAAHsBAACgAAAAIQDwAAAAAAAAAAAAAACAPwAAAAAAAAAAAACAPwAAAAAAAAAAAAAAAAAAAAAAAAAAAAAAAAAAAAAAAAAAJQAAAAwAAAAAAACAKAAAAAwAAAABAAAAJwAAABgAAAABAAAAAAAAAPDw8AAAAAAAJQAAAAwAAAABAAAATAAAAGQAAAAAAAAAAAAAAHoBAACfAAAAAAAAAAAAAAB7AQAAoAAAACEA8AAAAAAAAAAAAAAAgD8AAAAAAAAAAAAAgD8AAAAAAAAAAAAAAAAAAAAAAAAAAAAAAAAAAAAAAAAAACUAAAAMAAAAAAAAgCgAAAAMAAAAAQAAACcAAAAYAAAAAQAAAAAAAADw8PAAAAAAACUAAAAMAAAAAQAAAEwAAABkAAAAAAAAAAAAAAB6AQAAnwAAAAAAAAAAAAAAewEAAKAAAAAhAPAAAAAAAAAAAAAAAIA/AAAAAAAAAAAAAIA/AAAAAAAAAAAAAAAAAAAAAAAAAAAAAAAAAAAAAAAAAAAlAAAADAAAAAAAAIAoAAAADAAAAAEAAAAnAAAAGAAAAAEAAAAAAAAA////AAAAAAAlAAAADAAAAAEAAABMAAAAZAAAAAAAAAAAAAAAegEAAJ8AAAAAAAAAAAAAAHsBAACgAAAAIQDwAAAAAAAAAAAAAACAPwAAAAAAAAAAAACAPwAAAAAAAAAAAAAAAAAAAAAAAAAAAAAAAAAAAAAAAAAAJQAAAAwAAAAAAACAKAAAAAwAAAABAAAAJwAAABgAAAABAAAAAAAAAP///wAAAAAAJQAAAAwAAAABAAAATAAAAGQAAAAAAAAAAAAAAHoBAACfAAAAAAAAAAAAAAB7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AAwI9BVVWPQTEAAAAFAAAADwAAAEwAAAAAAAAAAAAAAAAAAAD//////////2wAAABGAGkAcgBtAGEAIABuAG8AIAB2AOEAbABpAGQAYQAAAAYAAAADAAAABQAAAAsAAAAHAAAABAAAAAcAAAAIAAAABAAAAAYAAAAHAAAAAwAAAAMAAAAIAAAABwAAAEsAAABAAAAAMAAAAAUAAAAgAAAAAQAAAAEAAAAQAAAAAAAAAAAAAAB7AQAAoAAAAAAAAAAAAAAAe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ADAj0FVVY9BDAAAAFsAAAABAAAATAAAAAQAAAALAAAANwAAACIAAABbAAAAUAAAAFgAIi8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AAAAFYAAAAwAAAAOwAAAIk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QAAAFcAAAAlAAAADAAAAAQAAABUAAAAoAAAADEAAAA7AAAAtwAAAFYAAAABAAAAAMCPQVVVj0ExAAAAOwAAAA4AAABMAAAAAAAAAAAAAAAAAAAA//////////9oAAAATgBhAHQAaABhAGwAaQBhACAATwBjAGgAbwBhAA8AAAAKAAAABwAAAAsAAAAKAAAABQAAAAUAAAAKAAAABQAAAA8AAAAJAAAACwAAAAwAAAAKAAAASwAAAEAAAAAwAAAABQAAACAAAAABAAAAAQAAABAAAAAAAAAAAAAAAHsBAACgAAAAAAAAAAAAAAB7AQAAoAAAACUAAAAMAAAAAgAAACcAAAAYAAAABQAAAAAAAAD///8AAAAAACUAAAAMAAAABQAAAEwAAABkAAAAAAAAAGEAAAB6AQAAmwAAAAAAAABhAAAAew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PAAAAAPAAAAYQAAAK4AAABxAAAAAQAAAADAj0FVVY9BDwAAAGEAAAAbAAAATAAAAAAAAAAAAAAAAAAAAP//////////hAAAAFMAaQBsAHYAaQBhACAATgBhAHQAaABhAGwAaQBhACAATwBjAGgAbwBhACAAQQByAGEAeQBhACIxBwAAAAMAAAADAAAABgAAAAMAAAAHAAAABAAAAAoAAAAHAAAABAAAAAcAAAAHAAAAAwAAAAMAAAAHAAAABAAAAAoAAAAGAAAABwAAAAgAAAAHAAAABAAAAAgAAAAFAAAABwAAAAYAAAAHAAAASwAAAEAAAAAwAAAABQAAACAAAAABAAAAAQAAABAAAAAAAAAAAAAAAHsBAACgAAAAAAAAAAAAAAB7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hAAAAA8AAAB2AAAARAAAAIYAAAABAAAAAMCPQVVVj0EPAAAAdgAAAAkAAABMAAAAAAAAAAAAAAAAAAAA//////////9gAAAARABpAHIAZQBjAHQAbwByAGEAbGwJAAAAAwAAAAUAAAAHAAAABgAAAAQAAAAIAAAABQAAAAcAAABLAAAAQAAAADAAAAAFAAAAIAAAAAEAAAABAAAAEAAAAAAAAAAAAAAAewEAAKAAAAAAAAAAAAAAAHsBAACgAAAAJQAAAAwAAAACAAAAJwAAABgAAAAFAAAAAAAAAP///wAAAAAAJQAAAAwAAAAFAAAATAAAAGQAAAAOAAAAiwAAAGwBAACbAAAADgAAAIsAAABfAQAAEQAAACEA8AAAAAAAAAAAAAAAgD8AAAAAAAAAAAAAgD8AAAAAAAAAAAAAAAAAAAAAAAAAAAAAAAAAAAAAAAAAACUAAAAMAAAAAAAAgCgAAAAMAAAABQAAACUAAAAMAAAAAQAAABgAAAAMAAAAAAAAABIAAAAMAAAAAQAAABYAAAAMAAAAAAAAAFQAAAB4AQAADwAAAIsAAABrAQAAmwAAAAEAAAAAwI9BVVWPQQ8AAACLAAAAMgAAAEwAAAAEAAAADgAAAIsAAABtAQAAnAAAALAAAABGAGkAcgBtAGEAZABvACAAcABvAHIAOgAgAFMASQBMAFYASQBBACAATgBBAFQASABBAEwASQBBACAARABFAEwAQwBBAFIATQBFAE4AIABPAEMASABPAEEAIABBAFIAQQBZAEEABgAAAAMAAAAFAAAACwAAAAcAAAAIAAAACAAAAAQAAAAIAAAACAAAAAUAAAADAAAABAAAAAcAAAADAAAABgAAAAgAAAADAAAACAAAAAQAAAAKAAAACAAAAAcAAAAJAAAACAAAAAYAAAADAAAACAAAAAQAAAAJAAAABwAAAAYAAAAIAAAACAAAAAgAAAAMAAAABwAAAAoAAAAEAAAACgAAAAgAAAAJAAAACgAAAAgAAAAEAAAACAAAAAgAAAAIAAAABwAAAAgAAAAWAAAADAAAAAAAAAAlAAAADAAAAAIAAAAOAAAAFAAAAAAAAAAQAAAAFA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47E57E067C4E84FAE607FC0DF8B2C18" ma:contentTypeVersion="12" ma:contentTypeDescription="Create a new document." ma:contentTypeScope="" ma:versionID="288838ecaeae7792801fed35642b6bad">
  <xsd:schema xmlns:xsd="http://www.w3.org/2001/XMLSchema" xmlns:xs="http://www.w3.org/2001/XMLSchema" xmlns:p="http://schemas.microsoft.com/office/2006/metadata/properties" xmlns:ns3="5eb138c5-7794-4946-81d5-ce3e776aac0b" xmlns:ns4="53ebf23d-724b-4983-bfd6-25a458dbf484" targetNamespace="http://schemas.microsoft.com/office/2006/metadata/properties" ma:root="true" ma:fieldsID="665c8043902fc890eae75ea4deeba63b" ns3:_="" ns4:_="">
    <xsd:import namespace="5eb138c5-7794-4946-81d5-ce3e776aac0b"/>
    <xsd:import namespace="53ebf23d-724b-4983-bfd6-25a458dbf484"/>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element ref="ns4:MediaServiceAutoTags" minOccurs="0"/>
                <xsd:element ref="ns4:MediaServiceGenerationTime" minOccurs="0"/>
                <xsd:element ref="ns4:MediaServiceEventHashCode" minOccurs="0"/>
                <xsd:element ref="ns4:MediaServiceObjectDetectorVersions" minOccurs="0"/>
                <xsd:element ref="ns4:MediaServiceOCR"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b138c5-7794-4946-81d5-ce3e776aac0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3ebf23d-724b-4983-bfd6-25a458dbf48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53ebf23d-724b-4983-bfd6-25a458dbf484" xsi:nil="true"/>
  </documentManagement>
</p:properties>
</file>

<file path=customXml/itemProps1.xml><?xml version="1.0" encoding="utf-8"?>
<ds:datastoreItem xmlns:ds="http://schemas.openxmlformats.org/officeDocument/2006/customXml" ds:itemID="{CC69FF86-26DD-43CE-9C2A-0DCFEEBAA5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b138c5-7794-4946-81d5-ce3e776aac0b"/>
    <ds:schemaRef ds:uri="53ebf23d-724b-4983-bfd6-25a458dbf48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B8BE2C7-B527-4259-B00D-AE2784F0EDF9}">
  <ds:schemaRefs>
    <ds:schemaRef ds:uri="http://schemas.microsoft.com/sharepoint/v3/contenttype/forms"/>
  </ds:schemaRefs>
</ds:datastoreItem>
</file>

<file path=customXml/itemProps3.xml><?xml version="1.0" encoding="utf-8"?>
<ds:datastoreItem xmlns:ds="http://schemas.openxmlformats.org/officeDocument/2006/customXml" ds:itemID="{8B43F6D4-14DB-490D-8E23-4EFC89F37163}">
  <ds:schemaRefs>
    <ds:schemaRef ds:uri="http://schemas.microsoft.com/office/2006/metadata/properties"/>
    <ds:schemaRef ds:uri="http://www.w3.org/XML/1998/namespace"/>
    <ds:schemaRef ds:uri="http://schemas.microsoft.com/office/2006/documentManagement/types"/>
    <ds:schemaRef ds:uri="http://purl.org/dc/terms/"/>
    <ds:schemaRef ds:uri="5eb138c5-7794-4946-81d5-ce3e776aac0b"/>
    <ds:schemaRef ds:uri="http://purl.org/dc/elements/1.1/"/>
    <ds:schemaRef ds:uri="53ebf23d-724b-4983-bfd6-25a458dbf484"/>
    <ds:schemaRef ds:uri="http://schemas.openxmlformats.org/package/2006/metadata/core-properties"/>
    <ds:schemaRef ds:uri="http://purl.org/dc/dcmityp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Información General</vt:lpstr>
      <vt:lpstr> Balance General</vt:lpstr>
      <vt:lpstr> Estado de Resultados</vt:lpstr>
      <vt:lpstr> Estado de Flujo de Efectivo</vt:lpstr>
      <vt:lpstr>Variacion PN</vt:lpstr>
      <vt:lpstr>Notas a los EEFF</vt:lpstr>
      <vt:lpstr>' Balance General'!Área_de_impresión</vt:lpstr>
      <vt:lpstr>' Estado de Flujo de Efectivo'!Área_de_impresión</vt:lpstr>
      <vt:lpstr>' Estado de Resultados'!Área_de_impresión</vt:lpstr>
      <vt:lpstr>'Información General'!Área_de_impresión</vt:lpstr>
      <vt:lpstr>'Notas a los EEFF'!Área_de_impresión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cesar.fernandez</dc:creator>
  <cp:lastModifiedBy>Sergio Guzman Gonzalez Guerrero</cp:lastModifiedBy>
  <cp:lastPrinted>2025-03-17T22:15:44Z</cp:lastPrinted>
  <dcterms:created xsi:type="dcterms:W3CDTF">2017-03-20T17:23:58Z</dcterms:created>
  <dcterms:modified xsi:type="dcterms:W3CDTF">2025-08-14T18:50:48Z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0x010100B47E57E067C4E84FAE607FC0DF8B2C18</vt:lpwstr>
  </property>
</Properties>
</file>