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Override PartName="/_xmlsignatures/sig5.xml" ContentType="application/vnd.openxmlformats-package.digital-signature-xmlsignature+xml"/>
  <Override PartName="/_xmlsignatures/sig6.xml" ContentType="application/vnd.openxmlformats-package.digital-signature-xmlsignature+xml"/>
  <Override PartName="/_xmlsignatures/sig7.xml" ContentType="application/vnd.openxmlformats-package.digital-signature-xmlsignature+xml"/>
  <Override PartName="/_xmlsignatures/sig8.xml" ContentType="application/vnd.openxmlformats-package.digital-signature-xmlsignature+xml"/>
  <Override PartName="/_xmlsignatures/sig9.xml" ContentType="application/vnd.openxmlformats-package.digital-signature-xmlsignature+xml"/>
  <Override PartName="/_xmlsignatures/sig10.xml" ContentType="application/vnd.openxmlformats-package.digital-signature-xmlsignature+xml"/>
  <Override PartName="/_xmlsignatures/sig11.xml" ContentType="application/vnd.openxmlformats-package.digital-signature-xmlsignature+xml"/>
  <Override PartName="/_xmlsignatures/sig12.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codeName="ThisWorkbook" defaultThemeVersion="124226"/>
  <mc:AlternateContent xmlns:mc="http://schemas.openxmlformats.org/markup-compatibility/2006">
    <mc:Choice Requires="x15">
      <x15ac:absPath xmlns:x15ac="http://schemas.microsoft.com/office/spreadsheetml/2010/11/ac" url="C:\Users\Admin\Desktop\"/>
    </mc:Choice>
  </mc:AlternateContent>
  <xr:revisionPtr revIDLastSave="0" documentId="8_{98B3FA09-03A4-4C95-AB7E-68D70B509DBB}" xr6:coauthVersionLast="47" xr6:coauthVersionMax="47" xr10:uidLastSave="{00000000-0000-0000-0000-000000000000}"/>
  <bookViews>
    <workbookView xWindow="-120" yWindow="-120" windowWidth="29040" windowHeight="15720" tabRatio="699" activeTab="5" xr2:uid="{00000000-000D-0000-FFFF-FFFF00000000}"/>
  </bookViews>
  <sheets>
    <sheet name="INFORMACION GENERAL" sheetId="7" r:id="rId1"/>
    <sheet name="BALANCE" sheetId="6" r:id="rId2"/>
    <sheet name="RESULTADO" sheetId="10" r:id="rId3"/>
    <sheet name="FLUJO" sheetId="11" r:id="rId4"/>
    <sheet name="PATRIMONIO" sheetId="12" r:id="rId5"/>
    <sheet name="NOTAS A LOS ESTADOS CONTABLES" sheetId="9" r:id="rId6"/>
  </sheets>
  <definedNames>
    <definedName name="_xlnm._FilterDatabase" localSheetId="2" hidden="1">RESULTADO!$A$10:$C$76</definedName>
    <definedName name="_xlnm.Print_Area" localSheetId="1">BALANCE!$A$2:$F$77</definedName>
    <definedName name="_xlnm.Print_Area" localSheetId="0">'INFORMACION GENERAL'!$A$1:$J$106</definedName>
    <definedName name="_xlnm.Print_Area" localSheetId="5">'NOTAS A LOS ESTADOS CONTABLES'!$A$1:$G$271</definedName>
    <definedName name="_xlnm.Print_Area" localSheetId="2">RESULTADO!$A$1:$C$88</definedName>
    <definedName name="_xlnm.Print_Titles" localSheetId="1">BALANCE!$1:$1</definedName>
    <definedName name="_xlnm.Print_Titles" localSheetId="0">'INFORMACION GENERAL'!$1:$5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B12" i="10" l="1"/>
  <c r="D56" i="7"/>
  <c r="H56" i="7" s="1"/>
  <c r="H55" i="7"/>
  <c r="H54" i="7"/>
  <c r="H52" i="7"/>
  <c r="H51" i="7"/>
  <c r="H45" i="7"/>
  <c r="G96" i="7" s="1"/>
  <c r="H42" i="7"/>
  <c r="G94" i="7" s="1"/>
  <c r="H46" i="7"/>
  <c r="H44" i="7"/>
  <c r="G95" i="7" s="1"/>
  <c r="H41" i="7"/>
  <c r="E63" i="6"/>
  <c r="E71" i="6" s="1"/>
  <c r="M15" i="12"/>
  <c r="C222" i="9"/>
  <c r="D174" i="9"/>
  <c r="C88" i="9"/>
  <c r="D88" i="9"/>
  <c r="C82" i="9"/>
  <c r="E66" i="9"/>
  <c r="J11" i="12"/>
  <c r="C13" i="11"/>
  <c r="G92" i="7" l="1"/>
  <c r="H57" i="7"/>
  <c r="I53" i="7" s="1"/>
  <c r="H47" i="7"/>
  <c r="F93" i="7" s="1"/>
  <c r="C103" i="7" s="1"/>
  <c r="B59" i="10"/>
  <c r="F94" i="7" l="1"/>
  <c r="C104" i="7" s="1"/>
  <c r="F96" i="7"/>
  <c r="C106" i="7" s="1"/>
  <c r="F92" i="7"/>
  <c r="F95" i="7"/>
  <c r="C105" i="7" s="1"/>
  <c r="I56" i="7"/>
  <c r="I55" i="7"/>
  <c r="I54" i="7"/>
  <c r="I52" i="7"/>
  <c r="I51" i="7"/>
  <c r="I43" i="7"/>
  <c r="I44" i="7"/>
  <c r="I45" i="7"/>
  <c r="I46" i="7"/>
  <c r="I42" i="7"/>
  <c r="B46" i="10"/>
  <c r="B160" i="9"/>
  <c r="B22" i="6"/>
  <c r="B37" i="6" s="1"/>
  <c r="B55" i="6"/>
  <c r="C22" i="6"/>
  <c r="I41" i="7"/>
  <c r="C101" i="7" l="1"/>
  <c r="C102" i="7"/>
  <c r="I57" i="7"/>
  <c r="I47" i="7"/>
  <c r="B228" i="9"/>
  <c r="B205" i="9"/>
  <c r="B222" i="9" s="1"/>
  <c r="B196" i="9"/>
  <c r="B174" i="9"/>
  <c r="G174" i="9" s="1"/>
  <c r="B172" i="9"/>
  <c r="C159" i="9"/>
  <c r="C161" i="9" s="1"/>
  <c r="C109" i="9"/>
  <c r="B109" i="9"/>
  <c r="C123" i="9"/>
  <c r="C122" i="9"/>
  <c r="C124" i="9" s="1"/>
  <c r="C116" i="9"/>
  <c r="C115" i="9"/>
  <c r="C108" i="9"/>
  <c r="C107" i="9"/>
  <c r="B181" i="9" l="1"/>
  <c r="G172" i="9"/>
  <c r="C110" i="9"/>
  <c r="C18" i="11" l="1"/>
  <c r="C20" i="11" s="1"/>
  <c r="C36" i="11" s="1"/>
  <c r="C38" i="11" s="1"/>
  <c r="C63" i="10" l="1"/>
  <c r="C59" i="10"/>
  <c r="C55" i="10"/>
  <c r="C46" i="10"/>
  <c r="C42" i="10"/>
  <c r="C36" i="10"/>
  <c r="C12" i="10"/>
  <c r="F63" i="6"/>
  <c r="F71" i="6" s="1"/>
  <c r="F51" i="6"/>
  <c r="F48" i="6"/>
  <c r="F44" i="6"/>
  <c r="F40" i="6"/>
  <c r="F39" i="6" s="1"/>
  <c r="F32" i="6"/>
  <c r="F22" i="6"/>
  <c r="F10" i="6"/>
  <c r="F8" i="6" s="1"/>
  <c r="C70" i="6"/>
  <c r="C55" i="6"/>
  <c r="C40" i="6"/>
  <c r="C8" i="6"/>
  <c r="C15" i="6"/>
  <c r="C10" i="6"/>
  <c r="F57" i="6" l="1"/>
  <c r="C75" i="6"/>
  <c r="C37" i="6"/>
  <c r="C53" i="10"/>
  <c r="C72" i="10" s="1"/>
  <c r="C74" i="10" s="1"/>
  <c r="F77" i="6"/>
  <c r="G180" i="9"/>
  <c r="G179" i="9"/>
  <c r="G177" i="9"/>
  <c r="G176" i="9"/>
  <c r="G175" i="9"/>
  <c r="G173" i="9"/>
  <c r="C228" i="9"/>
  <c r="B159" i="9" l="1"/>
  <c r="B161" i="9" s="1"/>
  <c r="B123" i="9"/>
  <c r="B122" i="9"/>
  <c r="B116" i="9"/>
  <c r="B115" i="9"/>
  <c r="B108" i="9"/>
  <c r="B107" i="9"/>
  <c r="B110" i="9" s="1"/>
  <c r="B124" i="9" l="1"/>
  <c r="B70" i="6" l="1"/>
  <c r="J14" i="12" l="1"/>
  <c r="E40" i="6"/>
  <c r="C142" i="9" l="1"/>
  <c r="B142" i="9"/>
  <c r="C133" i="9"/>
  <c r="B133" i="9"/>
  <c r="A4" i="11" l="1"/>
  <c r="E32" i="6"/>
  <c r="E22" i="6" s="1"/>
  <c r="B15" i="6"/>
  <c r="E44" i="6" l="1"/>
  <c r="E10" i="6"/>
  <c r="E48" i="6"/>
  <c r="E51" i="6"/>
  <c r="C117" i="9"/>
  <c r="B117" i="9"/>
  <c r="B78" i="9"/>
  <c r="B55" i="10"/>
  <c r="C197" i="9"/>
  <c r="B197" i="9"/>
  <c r="E39" i="6" l="1"/>
  <c r="B63" i="10"/>
  <c r="B42" i="10"/>
  <c r="B36" i="10"/>
  <c r="B53" i="10" l="1"/>
  <c r="B72" i="10" s="1"/>
  <c r="C77" i="6"/>
  <c r="E14" i="12" l="1"/>
  <c r="D14" i="12"/>
  <c r="C181" i="9"/>
  <c r="I14" i="12"/>
  <c r="B40" i="6" l="1"/>
  <c r="H14" i="12" l="1"/>
  <c r="E8" i="6"/>
  <c r="E57" i="6" s="1"/>
  <c r="G14" i="12"/>
  <c r="F14" i="12"/>
  <c r="B10" i="6"/>
  <c r="B75" i="6" l="1"/>
  <c r="B77" i="6" s="1"/>
  <c r="B8" i="6"/>
  <c r="B74" i="10" l="1"/>
  <c r="K11" i="12" l="1"/>
  <c r="K14" i="12" s="1"/>
  <c r="L14" i="12" s="1"/>
  <c r="D178" i="9"/>
  <c r="G178" i="9" s="1"/>
  <c r="G181" i="9" s="1"/>
  <c r="E77" i="6"/>
  <c r="G81" i="6" s="1"/>
  <c r="D181" i="9" l="1"/>
  <c r="B13" i="11" l="1"/>
  <c r="B18" i="11"/>
  <c r="B20" i="11" s="1"/>
  <c r="B36" i="11" s="1"/>
  <c r="B38" i="11" s="1"/>
</calcChain>
</file>

<file path=xl/sharedStrings.xml><?xml version="1.0" encoding="utf-8"?>
<sst xmlns="http://schemas.openxmlformats.org/spreadsheetml/2006/main" count="699" uniqueCount="503">
  <si>
    <t>INFORMACION GENERAL DE LA ENTIDAD</t>
  </si>
  <si>
    <t>1.</t>
  </si>
  <si>
    <t>IDENTIFICACION</t>
  </si>
  <si>
    <t xml:space="preserve">2.            ANTECEDENTES DE CONSTITUCIÓN DE LA SOCIEDAD: </t>
  </si>
  <si>
    <t xml:space="preserve">2.1 </t>
  </si>
  <si>
    <t xml:space="preserve">2.2 </t>
  </si>
  <si>
    <t>3.</t>
  </si>
  <si>
    <t xml:space="preserve">ADMINISTRACION:     </t>
  </si>
  <si>
    <t>CARGO</t>
  </si>
  <si>
    <t>NOMBRE Y APELLIDO</t>
  </si>
  <si>
    <t>Representante(s) Legal(es)</t>
  </si>
  <si>
    <t>Presidente</t>
  </si>
  <si>
    <t xml:space="preserve">Vice Presidente </t>
  </si>
  <si>
    <t>Director</t>
  </si>
  <si>
    <t xml:space="preserve">Síndico </t>
  </si>
  <si>
    <t xml:space="preserve">4. </t>
  </si>
  <si>
    <t>CAPITAL  Y PROPIEDAD:</t>
  </si>
  <si>
    <t>Valor nominal de las acciones Gs. 1.000.000 (Guaraníes Un millón)</t>
  </si>
  <si>
    <t>N°</t>
  </si>
  <si>
    <t>Accionista</t>
  </si>
  <si>
    <t>Número de acciones</t>
  </si>
  <si>
    <t>Cantidad de acciones</t>
  </si>
  <si>
    <t xml:space="preserve">Clase </t>
  </si>
  <si>
    <t>Voto por acción</t>
  </si>
  <si>
    <t xml:space="preserve">Voto </t>
  </si>
  <si>
    <t xml:space="preserve"> Monto </t>
  </si>
  <si>
    <t xml:space="preserve"> % de participación del capital integrado </t>
  </si>
  <si>
    <t>ORDINARIA</t>
  </si>
  <si>
    <t>1 POR ACCION</t>
  </si>
  <si>
    <t>AUDITOR EXTERNO INDEPENDIENTE</t>
  </si>
  <si>
    <t>5.1</t>
  </si>
  <si>
    <t>5.2</t>
  </si>
  <si>
    <t>NOMBRE DE LA ENTIDAD</t>
  </si>
  <si>
    <t xml:space="preserve">% DE PARTICIPACIÓN DEL CAPITAL INTEGRADO  </t>
  </si>
  <si>
    <t xml:space="preserve"> MONTO </t>
  </si>
  <si>
    <t>Activo</t>
  </si>
  <si>
    <t>PASIVO</t>
  </si>
  <si>
    <t>Activo Corriente</t>
  </si>
  <si>
    <t xml:space="preserve">Caja </t>
  </si>
  <si>
    <t>Bancos</t>
  </si>
  <si>
    <t>Títulos de Renta Variable</t>
  </si>
  <si>
    <t>(...)</t>
  </si>
  <si>
    <t>Documentos y Cuentas a Pagar</t>
  </si>
  <si>
    <t>Obligac. por Administración de Cartera</t>
  </si>
  <si>
    <t>Sobregrio en cuenta corriente</t>
  </si>
  <si>
    <t>Porción circulante de prést. a largo plazo</t>
  </si>
  <si>
    <t>Intereses a Devengar</t>
  </si>
  <si>
    <t xml:space="preserve">Deudores por Intermediación </t>
  </si>
  <si>
    <t>Deudores Varios</t>
  </si>
  <si>
    <t xml:space="preserve">Cuentas por cobrar a Personas y Empresas Relacionadas </t>
  </si>
  <si>
    <t>Impuesto a la Renta a pagar</t>
  </si>
  <si>
    <t>IVA  a pagar</t>
  </si>
  <si>
    <t>Retenciones de impuestos</t>
  </si>
  <si>
    <t>Aportes y Retenciones a pagar</t>
  </si>
  <si>
    <t xml:space="preserve">Otros Activos </t>
  </si>
  <si>
    <t xml:space="preserve">Otros Pasivos </t>
  </si>
  <si>
    <t>Préstamos de terceros</t>
  </si>
  <si>
    <t>TOTAL ACTIVO CORRIENTE</t>
  </si>
  <si>
    <t>ACTIVO NO CORRIENTE</t>
  </si>
  <si>
    <t xml:space="preserve">Créditos </t>
  </si>
  <si>
    <t>Créditos en Gestión de Cobro</t>
  </si>
  <si>
    <t>(…)</t>
  </si>
  <si>
    <t xml:space="preserve">Acreedores por Intermediación </t>
  </si>
  <si>
    <t>Oblig. Por Administración de Cartera</t>
  </si>
  <si>
    <t>Acreedores Varios</t>
  </si>
  <si>
    <t>Préstamos en Bancos</t>
  </si>
  <si>
    <t>Previsión para indemnización</t>
  </si>
  <si>
    <t>TOTAL PASIVO NO CORRIENTE</t>
  </si>
  <si>
    <t>TOTAL PASIVO</t>
  </si>
  <si>
    <t>PATRIMONIO NETO</t>
  </si>
  <si>
    <t>Capital Integrado</t>
  </si>
  <si>
    <t>RESULTADOS</t>
  </si>
  <si>
    <t>TOTAL PATRIMONIO NETO (según el Estado de Variación del Patrimonio Neto)</t>
  </si>
  <si>
    <t>Gastos de desarrollo</t>
  </si>
  <si>
    <t>(Amortización Acumulada)</t>
  </si>
  <si>
    <t>TOTAL ACTIVO NO CORRIENTE</t>
  </si>
  <si>
    <t>TOTAL PASIVO Y PATRIMONIO NETO</t>
  </si>
  <si>
    <t>ESTADO DE RESULTADOS</t>
  </si>
  <si>
    <t>INGRESOS OPERATIVOS</t>
  </si>
  <si>
    <t>Comisiones por operaciones en rueda</t>
  </si>
  <si>
    <t>- Por intermediación de acciones en rueda</t>
  </si>
  <si>
    <t>- Por intermediación de renta fija en rueda</t>
  </si>
  <si>
    <t>Comisiones por operaciones fuera de rueda</t>
  </si>
  <si>
    <t>Comisiones por contratos de colocación primaria</t>
  </si>
  <si>
    <t>-Comisiones por contratos de colocación primaria de acciones</t>
  </si>
  <si>
    <t>-Comisiones por contratos de colocación primaria de renta fija</t>
  </si>
  <si>
    <t>-Ingresos por administración de cartera</t>
  </si>
  <si>
    <t>-Ingresos por custodia de valores</t>
  </si>
  <si>
    <t>-Ingresos por venta de cartera propia</t>
  </si>
  <si>
    <t>-Ingresos por venta de cartera propia a personas y empresas relacionadas</t>
  </si>
  <si>
    <t>Gastos por comisiones y servicios</t>
  </si>
  <si>
    <t>Aranceles por negociación Bolsa de Valores</t>
  </si>
  <si>
    <t>RESULTADO OPERATIVO BRUTO</t>
  </si>
  <si>
    <t>Folletos e impresiones</t>
  </si>
  <si>
    <t>RESULTADO OPERATIVO NETO</t>
  </si>
  <si>
    <t xml:space="preserve"> Otros Ingresos</t>
  </si>
  <si>
    <t xml:space="preserve"> Otros egresos</t>
  </si>
  <si>
    <t>Generados por activos</t>
  </si>
  <si>
    <t>Generados por pasivos</t>
  </si>
  <si>
    <t>Ingresos extraordinarios</t>
  </si>
  <si>
    <t>Egresos extraordinarios</t>
  </si>
  <si>
    <t>AJUSTE DE RESULTADO DE EJERCICIOS ANTERIORES</t>
  </si>
  <si>
    <t xml:space="preserve">Ingresos </t>
  </si>
  <si>
    <t>Egresos</t>
  </si>
  <si>
    <t>UTILIDAD O (PERDIDA)</t>
  </si>
  <si>
    <t>IMPUESTO A LA RENTA</t>
  </si>
  <si>
    <t>RESULTADO DEL EJERCICIO</t>
  </si>
  <si>
    <t>ESTADO DE FLUJO DE EFECTIVO</t>
  </si>
  <si>
    <t>PERIODO ACTUAL</t>
  </si>
  <si>
    <t>Flujo de Efectivo por las Actividades Operativas</t>
  </si>
  <si>
    <t>Ingreso en efectivo por comisiones y otros</t>
  </si>
  <si>
    <t>Efectivo pagado a empleados</t>
  </si>
  <si>
    <t>Efectivo generado (usado) por otras actividades</t>
  </si>
  <si>
    <t>Total de efectivo de las actividades operativas antes de cambios en los activos de operaciones</t>
  </si>
  <si>
    <t>(Aumento) disminución en los activos de operación</t>
  </si>
  <si>
    <t>Fondos colocados a corto plazo</t>
  </si>
  <si>
    <t>Aumento (disminución) en pasivos operativos</t>
  </si>
  <si>
    <t>Pagos a proveedores</t>
  </si>
  <si>
    <t>Efectivo neto de actividades de operación antes de impuestos</t>
  </si>
  <si>
    <t>Impuesto a la Renta</t>
  </si>
  <si>
    <t>Efectivo neto de actividades de operación</t>
  </si>
  <si>
    <t>Flujo de Efectivo por Actividades de Inversión</t>
  </si>
  <si>
    <t>Inversiones en otras empresas</t>
  </si>
  <si>
    <t>Inversiones Temporarias</t>
  </si>
  <si>
    <t>Fondos con destino especial</t>
  </si>
  <si>
    <t>Compra de propiedad, planta y equipo</t>
  </si>
  <si>
    <t>Adquisición de Acciones y Títulos de Deuda (Cartera propia)</t>
  </si>
  <si>
    <t>Intereses percibidos</t>
  </si>
  <si>
    <t>Dividendos percibidos</t>
  </si>
  <si>
    <t>Efectivo neto por (o usado) en actividades de inversión</t>
  </si>
  <si>
    <t>Flujo de Efectivo por Actividades de Financiamiento</t>
  </si>
  <si>
    <t xml:space="preserve">Aportes de capital </t>
  </si>
  <si>
    <t>Proveniente de préstamos y otras deudas</t>
  </si>
  <si>
    <t>Dividendos pagados</t>
  </si>
  <si>
    <t>Intereses pagados</t>
  </si>
  <si>
    <t>Aumento (o disminución) neto de  efectivo y sus equivalentes</t>
  </si>
  <si>
    <t>ESTADO DE VARIACION DEL PATRIMONIO NETO</t>
  </si>
  <si>
    <t>RESERVAS</t>
  </si>
  <si>
    <t>Integrado</t>
  </si>
  <si>
    <t>Legal</t>
  </si>
  <si>
    <t>Facultativa</t>
  </si>
  <si>
    <t>Revalúo</t>
  </si>
  <si>
    <t>2.1 Naturaleza jurídica de las Actividades de la sociedad:</t>
  </si>
  <si>
    <t>2.2 Participación en otras empresas</t>
  </si>
  <si>
    <t xml:space="preserve">3.1. Base de preparación de los Estados Contables: </t>
  </si>
  <si>
    <t>Para la valuación de las inversiones serán aplicadas las normas establecidas por la Comisión Nacional de Valores y las Normas Internacionales de Información Financiera.</t>
  </si>
  <si>
    <t>3.3. Política de Constitución de Previsiones:</t>
  </si>
  <si>
    <t>La entidad no tiene saldos de clientes, que requieran la constitución de previsiones.</t>
  </si>
  <si>
    <t>Los bienes de uso son depreciados por un sistema de línea recta en función a los años de vida útil estimados.</t>
  </si>
  <si>
    <t xml:space="preserve">3.6 Flujo de Efectivo  </t>
  </si>
  <si>
    <t>3.7 Normas aplicadas para la Consolidación de estados financieros</t>
  </si>
  <si>
    <t xml:space="preserve">3.8 Gastos de Constitución y Organización </t>
  </si>
  <si>
    <t>La empresa no ha cambiado, ni tiene previsto cambiar sus políticas y/o procedimientos contables.</t>
  </si>
  <si>
    <t>a)  Valuación en moneda extranjera</t>
  </si>
  <si>
    <t>CONCEPTO</t>
  </si>
  <si>
    <t>Tipo de Cambio Comprador</t>
  </si>
  <si>
    <t>Tipo de Cambio Vendedor</t>
  </si>
  <si>
    <t>b)  Posición en moneda extranjera</t>
  </si>
  <si>
    <t>ACTIVOS Y PASIVOS EN MONEDA EXTRANJERA</t>
  </si>
  <si>
    <t>c)  Diferencia de cambio en moneda extranjera</t>
  </si>
  <si>
    <t>d)  Disponibilidades</t>
  </si>
  <si>
    <t xml:space="preserve"> TIPO DE MONEDA </t>
  </si>
  <si>
    <t>SALDO AL</t>
  </si>
  <si>
    <t xml:space="preserve">SALDO AL </t>
  </si>
  <si>
    <t>Disponibilidades</t>
  </si>
  <si>
    <t>e)  Inversiones</t>
  </si>
  <si>
    <t>g)  Bienes de Uso</t>
  </si>
  <si>
    <t>h)  Cargos Diferidos</t>
  </si>
  <si>
    <t>i)  Intangibles</t>
  </si>
  <si>
    <t>j)  Otros Activos Corrientes y No Corrientes</t>
  </si>
  <si>
    <t>l) Documentos y Cuentas por pagar</t>
  </si>
  <si>
    <t>n)  Administración de Cartera</t>
  </si>
  <si>
    <t>o)  Cuentas a pagar a Personas y Empresas Relacionadas</t>
  </si>
  <si>
    <t>p) Obligación por Contrato de Underwriting</t>
  </si>
  <si>
    <t>q) Otros Pasivos Corrientes y No Corrientes</t>
  </si>
  <si>
    <t>r) Saldos y transacciones con personas y empresas relacionadas</t>
  </si>
  <si>
    <t>s)  Resultados con personas y empresas vinculadas</t>
  </si>
  <si>
    <t>t) Patrimonio</t>
  </si>
  <si>
    <t xml:space="preserve"> Saldo al inicio del ejercicio </t>
  </si>
  <si>
    <t xml:space="preserve"> Aumentos </t>
  </si>
  <si>
    <t xml:space="preserve"> Disminución </t>
  </si>
  <si>
    <t xml:space="preserve"> Saldo al cierre del ejercicio </t>
  </si>
  <si>
    <t>Ajustes al Patrimonio</t>
  </si>
  <si>
    <t>Reservas</t>
  </si>
  <si>
    <t>Resultados Acumulados</t>
  </si>
  <si>
    <t>Utilidad del Ejercicio</t>
  </si>
  <si>
    <t>Reserva Legal</t>
  </si>
  <si>
    <t>Total</t>
  </si>
  <si>
    <t>u)  Previsiones</t>
  </si>
  <si>
    <t>v)  Ingresos Operativos</t>
  </si>
  <si>
    <t>Otros ingresos Operativos</t>
  </si>
  <si>
    <t>w)  Otros Gastos Operativos, de Comercialización y de Administración</t>
  </si>
  <si>
    <t>x) Otros Ingresos y Egresos</t>
  </si>
  <si>
    <t>a) Compromisos Directos:</t>
  </si>
  <si>
    <t>b) Contingencias Legales:</t>
  </si>
  <si>
    <t>La firma cuenta con la libre disposición de su patrimonio.</t>
  </si>
  <si>
    <t xml:space="preserve">5.  </t>
  </si>
  <si>
    <t xml:space="preserve"> CUADRO DEL CAPITAL INTEGRADO</t>
  </si>
  <si>
    <t xml:space="preserve">Menos: Previsión por cuentas a cobrar a personas y empresas relacionadas </t>
  </si>
  <si>
    <t xml:space="preserve">Dividendos a pagar en Efectivo </t>
  </si>
  <si>
    <t xml:space="preserve">Previsiones </t>
  </si>
  <si>
    <t xml:space="preserve">Otros gastos operativos </t>
  </si>
  <si>
    <t xml:space="preserve">Otros gastos de comercialización </t>
  </si>
  <si>
    <t>OTROS INGRESOS Y EGRESOS (Nota…)</t>
  </si>
  <si>
    <t>RESULTADO EXTRAORDINARIO (Nota...)</t>
  </si>
  <si>
    <t>Efectivo y su equivalente al comienzo del período</t>
  </si>
  <si>
    <t>Efectivo y su equivalente  al cierre del período</t>
  </si>
  <si>
    <r>
      <t>3.2. Criterio de Valuación</t>
    </r>
    <r>
      <rPr>
        <sz val="9"/>
        <color indexed="8"/>
        <rFont val="Tahoma"/>
        <family val="2"/>
      </rPr>
      <t>:</t>
    </r>
  </si>
  <si>
    <r>
      <t>3.4. Política de Depreciación</t>
    </r>
    <r>
      <rPr>
        <sz val="9"/>
        <color indexed="8"/>
        <rFont val="Tahoma"/>
        <family val="2"/>
      </rPr>
      <t xml:space="preserve">: </t>
    </r>
  </si>
  <si>
    <r>
      <t>3.5 Política de Reconocimiento de Ingresos</t>
    </r>
    <r>
      <rPr>
        <sz val="9"/>
        <color indexed="8"/>
        <rFont val="Tahoma"/>
        <family val="2"/>
      </rPr>
      <t>:</t>
    </r>
  </si>
  <si>
    <t>La entidad no consolida estados financieros, pues no es vinculante de ninguna sociedad.</t>
  </si>
  <si>
    <t>NO APLICABLE</t>
  </si>
  <si>
    <t>EJERCICIO ANTERIOR</t>
  </si>
  <si>
    <t>Acumulados</t>
  </si>
  <si>
    <t>Del Ejercicio</t>
  </si>
  <si>
    <t>TOTAL ACTIVO</t>
  </si>
  <si>
    <t>IVA Debito Fiscal</t>
  </si>
  <si>
    <t xml:space="preserve"> (En Guaraníes)</t>
  </si>
  <si>
    <t xml:space="preserve">Obligac. por Contratos de underwriting </t>
  </si>
  <si>
    <t>Cuentas a Pagar (Nota 5 - p)</t>
  </si>
  <si>
    <r>
      <t>DETALLE DE  VINCULOS PATRIMONIALES EN OTRAS ENTIDADES DE LOS DIRECTORES, SINDICOS Y OPERADORES</t>
    </r>
    <r>
      <rPr>
        <sz val="8"/>
        <color indexed="8"/>
        <rFont val="Tahoma"/>
        <family val="2"/>
      </rPr>
      <t xml:space="preserve"> </t>
    </r>
  </si>
  <si>
    <r>
      <t xml:space="preserve">-Ingresos por operaciones y servicios a personas relacionadas </t>
    </r>
    <r>
      <rPr>
        <b/>
        <sz val="8"/>
        <color indexed="8"/>
        <rFont val="Tahoma"/>
        <family val="2"/>
      </rPr>
      <t>)</t>
    </r>
  </si>
  <si>
    <t xml:space="preserve"> PERIODO ANTERIOR</t>
  </si>
  <si>
    <t>Período Actual</t>
  </si>
  <si>
    <t>Período Anterior</t>
  </si>
  <si>
    <t>Pasivo Corriente</t>
  </si>
  <si>
    <t>Préstamos Financieros  (Nota 5– k)</t>
  </si>
  <si>
    <t>PATRIMONIO NETO(Nota 5 –t)</t>
  </si>
  <si>
    <t>Aranceles de la CNV</t>
  </si>
  <si>
    <t>Suscripto</t>
  </si>
  <si>
    <t>Movimientos</t>
  </si>
  <si>
    <t>Movimientos subsecuentes</t>
  </si>
  <si>
    <t>Resultado del ejercicio</t>
  </si>
  <si>
    <t>Total período actual</t>
  </si>
  <si>
    <t>Total período anterior</t>
  </si>
  <si>
    <t>Detalle</t>
  </si>
  <si>
    <t>Moneda extranjera clase</t>
  </si>
  <si>
    <t>Moneda extranjera Monto</t>
  </si>
  <si>
    <t>Cambio cierre periodo actual (guaranies)</t>
  </si>
  <si>
    <t>Saldo periodo actual (guaranies)</t>
  </si>
  <si>
    <t>Concepto</t>
  </si>
  <si>
    <t xml:space="preserve">Tipo de Cambio periodo Actual    </t>
  </si>
  <si>
    <t>Monto Ajustado Periodo Actual G.</t>
  </si>
  <si>
    <t>Tipo de Cambio periodo Anterior</t>
  </si>
  <si>
    <t>Monto Ajustado Periodo Anterior G.</t>
  </si>
  <si>
    <t>Totales</t>
  </si>
  <si>
    <t xml:space="preserve">Seguros Pagados por Adelantado  </t>
  </si>
  <si>
    <r>
      <t xml:space="preserve">Intereses- Gastos Bancarios  </t>
    </r>
    <r>
      <rPr>
        <b/>
        <sz val="8"/>
        <color indexed="8"/>
        <rFont val="Tahoma"/>
        <family val="2"/>
      </rPr>
      <t>(Nota…)</t>
    </r>
  </si>
  <si>
    <t>Banco</t>
  </si>
  <si>
    <t>BENEFICIARIO FINAL</t>
  </si>
  <si>
    <t>SOCIO</t>
  </si>
  <si>
    <t>Porcentaje de Participacion Sustantiva</t>
  </si>
  <si>
    <t>Ganancias por Valuacion De Activos Monetarios en moneda Extranjera</t>
  </si>
  <si>
    <t>Ganancias por Valuacion de Pasivos Monetarios en moneda extranjera</t>
  </si>
  <si>
    <t>Perdidas por Valuacion de Activos Monetarios en Moneda Extranjera</t>
  </si>
  <si>
    <t>Perdidas por Valuación de Pasivos Monetarios En Moneda Extranjera</t>
  </si>
  <si>
    <t>Nombre y Apellido o Empresa</t>
  </si>
  <si>
    <t>Relación (Art. 34 Inc A)</t>
  </si>
  <si>
    <t>Relación (Art. 34 Inc B)</t>
  </si>
  <si>
    <t>No se aplica</t>
  </si>
  <si>
    <t>Relación (Art. 34 Inc C)</t>
  </si>
  <si>
    <t>Relación (Art. 34 Inc D)</t>
  </si>
  <si>
    <t>Síndico</t>
  </si>
  <si>
    <t>Relación (Art. 34 Inc E)</t>
  </si>
  <si>
    <t>6. A) PARTE VINCULADAS O RELACIONADAS. Art. 34 de la Ley 5810/17</t>
  </si>
  <si>
    <t>Beneficiario Final</t>
  </si>
  <si>
    <t>Nota 5.  Criterios específicos de valuación.</t>
  </si>
  <si>
    <r>
      <t xml:space="preserve">Nota 4. </t>
    </r>
    <r>
      <rPr>
        <b/>
        <sz val="7"/>
        <color indexed="8"/>
        <rFont val="Times New Roman"/>
        <family val="1"/>
      </rPr>
      <t xml:space="preserve"> </t>
    </r>
    <r>
      <rPr>
        <b/>
        <u/>
        <sz val="9"/>
        <color indexed="8"/>
        <rFont val="Tahoma"/>
        <family val="2"/>
      </rPr>
      <t>Cambio de políticas y procedimientos de contabilidad</t>
    </r>
  </si>
  <si>
    <r>
      <t>Nota 3.</t>
    </r>
    <r>
      <rPr>
        <b/>
        <sz val="7"/>
        <color indexed="8"/>
        <rFont val="Times New Roman"/>
        <family val="1"/>
      </rPr>
      <t xml:space="preserve">    </t>
    </r>
    <r>
      <rPr>
        <b/>
        <u/>
        <sz val="9"/>
        <color indexed="8"/>
        <rFont val="Tahoma"/>
        <family val="2"/>
      </rPr>
      <t>Principales políticas y prácticas contables aplicadas</t>
    </r>
  </si>
  <si>
    <r>
      <t>Nota 2.</t>
    </r>
    <r>
      <rPr>
        <b/>
        <sz val="7"/>
        <color indexed="8"/>
        <rFont val="Times New Roman"/>
        <family val="1"/>
      </rPr>
      <t xml:space="preserve">    </t>
    </r>
    <r>
      <rPr>
        <b/>
        <u/>
        <sz val="9"/>
        <color indexed="8"/>
        <rFont val="Tahoma"/>
        <family val="2"/>
      </rPr>
      <t>Información básica de la empresa</t>
    </r>
  </si>
  <si>
    <r>
      <t>Nota 1.</t>
    </r>
    <r>
      <rPr>
        <b/>
        <sz val="7"/>
        <color indexed="8"/>
        <rFont val="Times New Roman"/>
        <family val="1"/>
      </rPr>
      <t xml:space="preserve">   </t>
    </r>
    <r>
      <rPr>
        <b/>
        <u/>
        <sz val="9"/>
        <color indexed="8"/>
        <rFont val="Tahoma"/>
        <family val="2"/>
      </rPr>
      <t>Consideraciones de los Estados Contables</t>
    </r>
  </si>
  <si>
    <t xml:space="preserve"> Nota 6. Información referente a contingencias y compromisos</t>
  </si>
  <si>
    <t>Nota 11. Sanciones</t>
  </si>
  <si>
    <t>Nota 10. Restricciones para Distribución de Utilidades</t>
  </si>
  <si>
    <t>Nota 9. Cambios Contables</t>
  </si>
  <si>
    <r>
      <t>Nota 8.</t>
    </r>
    <r>
      <rPr>
        <b/>
        <sz val="7"/>
        <color indexed="8"/>
        <rFont val="Times New Roman"/>
        <family val="1"/>
      </rPr>
      <t xml:space="preserve">  </t>
    </r>
    <r>
      <rPr>
        <b/>
        <sz val="9"/>
        <color indexed="8"/>
        <rFont val="Tahoma"/>
        <family val="2"/>
      </rPr>
      <t>Limitación a la Libre Disponibilidad de los activos o del patrimonio y cualquier restricción al derecho de propiedad.</t>
    </r>
  </si>
  <si>
    <r>
      <t>Nota 7.</t>
    </r>
    <r>
      <rPr>
        <b/>
        <sz val="7"/>
        <color indexed="8"/>
        <rFont val="Times New Roman"/>
        <family val="1"/>
      </rPr>
      <t xml:space="preserve">  </t>
    </r>
    <r>
      <rPr>
        <b/>
        <sz val="9"/>
        <color indexed="8"/>
        <rFont val="Tahoma"/>
        <family val="2"/>
      </rPr>
      <t>Hechos Posteriores al cierre del Ejercicio</t>
    </r>
  </si>
  <si>
    <t>Inversiones Temporarias (Nota 5 –e )</t>
  </si>
  <si>
    <t>Créditos (Nota 5 - f.)</t>
  </si>
  <si>
    <t>Inversiones Permanentes (Nota 5- e)</t>
  </si>
  <si>
    <t>Activos Intangibles y Cargos Diferidos(Nota 5 – h )</t>
  </si>
  <si>
    <t>f) Documentos y Cuentas por Cobrar</t>
  </si>
  <si>
    <t>Retención de IVA  (Nota 5 - j.)</t>
  </si>
  <si>
    <t>Accion de la Bolsa De Valores</t>
  </si>
  <si>
    <t>Cantidad</t>
  </si>
  <si>
    <t>Valor Nominal</t>
  </si>
  <si>
    <t>Saldo Periodo Actual</t>
  </si>
  <si>
    <t>Saldo Ejercicio Anterior</t>
  </si>
  <si>
    <t>Otros Ingresos Operativos  Nota 5- V</t>
  </si>
  <si>
    <t xml:space="preserve"> GASTOS DE COMERCIALIZACIÓN (Nota 5 – w)</t>
  </si>
  <si>
    <t>GASTOS DE ADMINISTRACION (Nota 5 – w)</t>
  </si>
  <si>
    <t>GASTOS OPERATIVOS (Nota 5 – w)</t>
  </si>
  <si>
    <t>Ingresos por operaciones y servicios extrabursátiles (Nota V)</t>
  </si>
  <si>
    <t>Ingresos por asesoría financiera (Nota 5 - y)</t>
  </si>
  <si>
    <t>Ingresos por intereses y dividendos de cartera propia (Nota 5- v)</t>
  </si>
  <si>
    <r>
      <t>Las 11</t>
    </r>
    <r>
      <rPr>
        <sz val="10"/>
        <color indexed="10"/>
        <rFont val="Tahoma"/>
        <family val="2"/>
      </rPr>
      <t xml:space="preserve"> </t>
    </r>
    <r>
      <rPr>
        <sz val="11"/>
        <color indexed="8"/>
        <rFont val="Tahoma"/>
        <family val="2"/>
      </rPr>
      <t>notas que se acompañan forman parte integrante de los Estados Contables.</t>
    </r>
  </si>
  <si>
    <r>
      <t>Las 11</t>
    </r>
    <r>
      <rPr>
        <sz val="10"/>
        <color indexed="10"/>
        <rFont val="Tahoma"/>
        <family val="2"/>
      </rPr>
      <t xml:space="preserve"> </t>
    </r>
    <r>
      <rPr>
        <sz val="10"/>
        <rFont val="Tahoma"/>
        <family val="2"/>
      </rPr>
      <t>notas que se acompañan forman parte integrante de los estados contables.</t>
    </r>
  </si>
  <si>
    <t>RESULTADOS FINANCIEROS (Nota C)</t>
  </si>
  <si>
    <t>Ingreso por Diferencias de cambio (Nota C)</t>
  </si>
  <si>
    <t>Diferencias de cambio (Nota C)</t>
  </si>
  <si>
    <t>Efectivo generado (usado) por otras actividades operativas</t>
  </si>
  <si>
    <t>Gtos de Const. y Org.</t>
  </si>
  <si>
    <t>Gastos de Desarrollo de Sistema</t>
  </si>
  <si>
    <t>TOTALES</t>
  </si>
  <si>
    <t>VALOR NOMINAL</t>
  </si>
  <si>
    <t>Inmuebles</t>
  </si>
  <si>
    <r>
      <t>Disponibilidades</t>
    </r>
    <r>
      <rPr>
        <sz val="14"/>
        <color indexed="8"/>
        <rFont val="Calibri"/>
        <family val="2"/>
        <scheme val="minor"/>
      </rPr>
      <t xml:space="preserve"> (</t>
    </r>
    <r>
      <rPr>
        <b/>
        <sz val="14"/>
        <color indexed="8"/>
        <rFont val="Calibri"/>
        <family val="2"/>
        <scheme val="minor"/>
      </rPr>
      <t>Nota 5 - d)</t>
    </r>
  </si>
  <si>
    <r>
      <t>Acreedores por Intermediación</t>
    </r>
    <r>
      <rPr>
        <sz val="14"/>
        <color indexed="8"/>
        <rFont val="Calibri"/>
        <family val="2"/>
        <scheme val="minor"/>
      </rPr>
      <t xml:space="preserve"> (Nota 5 - m)</t>
    </r>
  </si>
  <si>
    <r>
      <t xml:space="preserve">Obligac. por Contratos de Underwriting </t>
    </r>
    <r>
      <rPr>
        <b/>
        <sz val="14"/>
        <color indexed="8"/>
        <rFont val="Calibri"/>
        <family val="2"/>
        <scheme val="minor"/>
      </rPr>
      <t>(Nota 6 – p)</t>
    </r>
  </si>
  <si>
    <r>
      <t>Menos: Previsión para incobrables</t>
    </r>
    <r>
      <rPr>
        <b/>
        <sz val="14"/>
        <color indexed="8"/>
        <rFont val="Calibri"/>
        <family val="2"/>
        <scheme val="minor"/>
      </rPr>
      <t xml:space="preserve"> </t>
    </r>
    <r>
      <rPr>
        <sz val="14"/>
        <color indexed="8"/>
        <rFont val="Calibri"/>
        <family val="2"/>
        <scheme val="minor"/>
      </rPr>
      <t xml:space="preserve"> Acciones Emitidas</t>
    </r>
  </si>
  <si>
    <r>
      <t xml:space="preserve">Honorarios a Pagar </t>
    </r>
    <r>
      <rPr>
        <b/>
        <sz val="14"/>
        <color indexed="8"/>
        <rFont val="Calibri"/>
        <family val="2"/>
        <scheme val="minor"/>
      </rPr>
      <t>(Nota 5 – l)</t>
    </r>
  </si>
  <si>
    <r>
      <t xml:space="preserve">Otros Activos Corrientes </t>
    </r>
    <r>
      <rPr>
        <b/>
        <sz val="14"/>
        <color indexed="8"/>
        <rFont val="Calibri"/>
        <family val="2"/>
        <scheme val="minor"/>
      </rPr>
      <t>(Nota 5 - j)</t>
    </r>
  </si>
  <si>
    <r>
      <t xml:space="preserve">Otros Pasivos Corrientes  </t>
    </r>
    <r>
      <rPr>
        <b/>
        <sz val="14"/>
        <color indexed="8"/>
        <rFont val="Calibri"/>
        <family val="2"/>
        <scheme val="minor"/>
      </rPr>
      <t>(Nota 5 – q)</t>
    </r>
  </si>
  <si>
    <r>
      <t>Menos: Previsión para incobrables</t>
    </r>
    <r>
      <rPr>
        <b/>
        <sz val="14"/>
        <color indexed="8"/>
        <rFont val="Calibri"/>
        <family val="2"/>
        <scheme val="minor"/>
      </rPr>
      <t xml:space="preserve"> </t>
    </r>
  </si>
  <si>
    <r>
      <t>Intereses a Devengar</t>
    </r>
    <r>
      <rPr>
        <b/>
        <sz val="14"/>
        <color indexed="8"/>
        <rFont val="Calibri"/>
        <family val="2"/>
        <scheme val="minor"/>
      </rPr>
      <t xml:space="preserve"> </t>
    </r>
  </si>
  <si>
    <r>
      <t xml:space="preserve">Derechos sobre títulos por Contratos  de Underwriting </t>
    </r>
    <r>
      <rPr>
        <b/>
        <sz val="14"/>
        <color indexed="8"/>
        <rFont val="Calibri"/>
        <family val="2"/>
        <scheme val="minor"/>
      </rPr>
      <t>(Nota 6- f)</t>
    </r>
  </si>
  <si>
    <r>
      <t>Otras contingencias</t>
    </r>
    <r>
      <rPr>
        <b/>
        <sz val="14"/>
        <color indexed="8"/>
        <rFont val="Calibri"/>
        <family val="2"/>
        <scheme val="minor"/>
      </rPr>
      <t xml:space="preserve"> </t>
    </r>
  </si>
  <si>
    <r>
      <t>Otros Pasivos no  Corrientes</t>
    </r>
    <r>
      <rPr>
        <b/>
        <sz val="14"/>
        <color indexed="8"/>
        <rFont val="Calibri"/>
        <family val="2"/>
        <scheme val="minor"/>
      </rPr>
      <t xml:space="preserve"> </t>
    </r>
  </si>
  <si>
    <t>La entidad  tiene participación en la Bolsa de Valores por valor de  Gs. 1.003.000.000 (Guaraníes Mil tres millones).-</t>
  </si>
  <si>
    <t>VALOR DE MERCADO</t>
  </si>
  <si>
    <t>Diferencia de Cambio</t>
  </si>
  <si>
    <t>OTROS</t>
  </si>
  <si>
    <t>Superavit por Revaluacion de acciones</t>
  </si>
  <si>
    <t>Aportes para futura Capitalizacion</t>
  </si>
  <si>
    <t>Aportes para Futura Capitalizacion</t>
  </si>
  <si>
    <t>Período Actual Gs.</t>
  </si>
  <si>
    <t>Período Anterior Gs.</t>
  </si>
  <si>
    <t>Detalle de la Póliza</t>
  </si>
  <si>
    <t xml:space="preserve">Asegurado : BOLSA DE VALORES Y PRODUCTOS DE ASUNCION SA </t>
  </si>
  <si>
    <t xml:space="preserve">Período Actual </t>
  </si>
  <si>
    <t>en Gs.</t>
  </si>
  <si>
    <t>TOTAL</t>
  </si>
  <si>
    <t xml:space="preserve"> Igual Período de año anterior</t>
  </si>
  <si>
    <t xml:space="preserve">      en Gs.</t>
  </si>
  <si>
    <t>Otros Gastos de Comercialización</t>
  </si>
  <si>
    <t>Este rubro está compuesto por las siguientes cuentas:</t>
  </si>
  <si>
    <t xml:space="preserve">Otros Gastos de Administración </t>
  </si>
  <si>
    <t xml:space="preserve">k) Préstamos Financieros (Pasivo Corriente) </t>
  </si>
  <si>
    <t>m) Acreedores por Intermediación:</t>
  </si>
  <si>
    <t>y) Resultados Financieros</t>
  </si>
  <si>
    <t xml:space="preserve">z) Resultados Extraordinarios </t>
  </si>
  <si>
    <t xml:space="preserve">c) Garantías Constituidas: </t>
  </si>
  <si>
    <t>Póliza de Caución / Garantía de Desempeño Profesional</t>
  </si>
  <si>
    <t>Instalaciones</t>
  </si>
  <si>
    <t>Muebles y Utiles</t>
  </si>
  <si>
    <t>Cuentas a Pagar a Personas y Empresas Relacionadas (Nota 5– r )</t>
  </si>
  <si>
    <t>Cuentas a Pagar a Personas y Empresas Relacionadas (Nota 5 - o)</t>
  </si>
  <si>
    <t>Sueldos a pagar</t>
  </si>
  <si>
    <t>Aguinaldos</t>
  </si>
  <si>
    <t>El flujo de efectivo fue adecuado al formato requerido en el anexo F del titulo 3 de la RES. 35/2023.</t>
  </si>
  <si>
    <t>Publicidad y Propaganda</t>
  </si>
  <si>
    <t>Honorarios Profesionales</t>
  </si>
  <si>
    <t>Gastos Generales</t>
  </si>
  <si>
    <t>No Posee sanciones con la Superintendencia de Valores u otras entidades fiscalizadoras.</t>
  </si>
  <si>
    <t>Auditor Interno</t>
  </si>
  <si>
    <t>Los estados contables expuestos han sido formulados según lo establecido en la Resolucion N° 35/2023 de la Comisión Nacional de Valores, siguiendo instrucciones y normas contables.</t>
  </si>
  <si>
    <t>Las cuentas en moneda extranjera se valúan a su valor de cotización al cierre, de acuerdo a las disposiciones de la DNIT, Ley 6380/19. Los Estados Contables no reconocen en forma integral los efectos de la inflación en la situación patrimonial y financiera de la sociedad, en los resultados de sus operaciones en atención a que la corrección monetaria no constituye una práctica contable aceptada en el Paraguay.</t>
  </si>
  <si>
    <t>Las transacciones en moneda extranjera son convertidas al guaraní a la cotización vigente en la fecha de la transacción, utilizando el tipo comprador para el reconocimiento de los ingresos, y tipo vendedor para los gastos. Los saldos activos y los pasivos en moneda extranjera son ajustados al cierre de cada periodo al tipo de cambio establecido por la DNIT para esas fechas. Las diferencias de cambio son registradas en cuentas de resultados.</t>
  </si>
  <si>
    <t>Saldo al inicio del ejercicio</t>
  </si>
  <si>
    <t>Transf. a dividendos a pagar</t>
  </si>
  <si>
    <t>Bancos Cta. Cte. - Operaciones por cuenta propia</t>
  </si>
  <si>
    <t>Bancos Cta. Cte. - Operaciones administrativas</t>
  </si>
  <si>
    <t>Bonos Financieros</t>
  </si>
  <si>
    <t>Acción de la Bolsa de Valores - BVPASA</t>
  </si>
  <si>
    <t>Deud. por venta de instrumentos de cartera propia</t>
  </si>
  <si>
    <t>Créditos por impuestos</t>
  </si>
  <si>
    <t>Muebles y Útiles</t>
  </si>
  <si>
    <t>(-) Deprec. Acum. - Muebles y Útiles</t>
  </si>
  <si>
    <t>Eq. de Informática</t>
  </si>
  <si>
    <t>(-) Deprec. Acum. - Eq. de Informática</t>
  </si>
  <si>
    <t>(-) Deprec. Acum. - Instalaciones</t>
  </si>
  <si>
    <t>Mejora en Predio Ajeno</t>
  </si>
  <si>
    <t>(-) Deprec. Acum. - Mejora en Predio Ajeno</t>
  </si>
  <si>
    <t>Capital integrado en efectivo</t>
  </si>
  <si>
    <t>Aportes irrevocables para integración de capital</t>
  </si>
  <si>
    <t>Superávit por revaluación de acciones</t>
  </si>
  <si>
    <t>Pérdidas Acumuladas</t>
  </si>
  <si>
    <t>Pérdida del Periodo</t>
  </si>
  <si>
    <t>Publicidad y propaganda</t>
  </si>
  <si>
    <t>Otros gastos administrativos</t>
  </si>
  <si>
    <t>Seguros pagados</t>
  </si>
  <si>
    <t>Sueldos y jornales/Administrativo</t>
  </si>
  <si>
    <t>Aporte patronal</t>
  </si>
  <si>
    <t>Comisiones y gastos bancarios</t>
  </si>
  <si>
    <t>INDEX CASA DE BOLSA S.A.</t>
  </si>
  <si>
    <t>NOMBRE O RAZON SOCIAL: INDEX CASA DE BOLSA S.A.</t>
  </si>
  <si>
    <t xml:space="preserve">administracion@indexcbsa.com  </t>
  </si>
  <si>
    <t>ESCRITURA Nº 84                             FECHA: 14/08/2023</t>
  </si>
  <si>
    <t>Raul Alberto Pintos Grassi</t>
  </si>
  <si>
    <t>Jean Pierre Cousirat Pfingst</t>
  </si>
  <si>
    <t>Aldo Luciano Sebastian Cresta Peña</t>
  </si>
  <si>
    <t>Rodrigo Miguel Gimenez Villalba</t>
  </si>
  <si>
    <t>INSCRIPCION EN EL REGISTRO PUBLICO Nº: 1 SERIE COMERCIAL FOLIO 1</t>
  </si>
  <si>
    <t xml:space="preserve">INSCRIPCIÓN EN EL REGISTRO PUBLICO: Nº 84 FOLIO Nº COMERCIAL  – Fecha: 14/08/2023 </t>
  </si>
  <si>
    <t>Capital Emitido G. 5.000.000.000.-</t>
  </si>
  <si>
    <t>Capital Suscripto G 5.000.000.000.-</t>
  </si>
  <si>
    <t>TRIFECTA S.A.</t>
  </si>
  <si>
    <t>TERESA DE JESUS GRASSI CANTERO</t>
  </si>
  <si>
    <t>Capital a integrar</t>
  </si>
  <si>
    <t xml:space="preserve">                                              INDEX CASA DE BOLSA S.A.</t>
  </si>
  <si>
    <t>INDEX CASA DE BOLSA S.A., al cierre del periodo considerado cuenta con participación en BVPASA (Bolsa de Valores y Productos Asunción S.A.) de acuerdo a lo establecido en la Ley 5810/17 del Mercado de Capitales.</t>
  </si>
  <si>
    <t>INDEX CASA DE BOLSA SOCIEDAD ANONIMA fue constituida por Escritura Pública N.º 84, en fecha 14 de agosto del año 2023, ante la Escribana Publica Celia Maria Bogado de Zarate con Registro N° 798, incripta en la Direccion General de Registros Publicos Seccion Personas Juridicas y Comercio bajo el N° 1, Serie Comercial, Folio N° 1, en fecha 13/10/2023 con fecha de reingreso 07/11/2023, con matricula N° 42.555.</t>
  </si>
  <si>
    <t>Estas partidas serán amortizadas en 4 (cuatro) ejercicios.</t>
  </si>
  <si>
    <t>Gs.</t>
  </si>
  <si>
    <t>Proveedores locales</t>
  </si>
  <si>
    <t>Aporte para capitalizar</t>
  </si>
  <si>
    <t>Honorarios profesionales</t>
  </si>
  <si>
    <t>Impresos y Utiles</t>
  </si>
  <si>
    <t>Utiles</t>
  </si>
  <si>
    <t>Alquileres Pagados</t>
  </si>
  <si>
    <t>Servicios personales</t>
  </si>
  <si>
    <t>Gastos de comunicación e internet</t>
  </si>
  <si>
    <t>Número de Póliza : 25.1514.001181./0000</t>
  </si>
  <si>
    <t>Tomador: INDEX CASA DE BOLSA SA</t>
  </si>
  <si>
    <t>Fecha de emisión : 30/07/2024</t>
  </si>
  <si>
    <t>Vigencia desde : 30/07/2024</t>
  </si>
  <si>
    <t>Vigencia hasta : 30/07/2025</t>
  </si>
  <si>
    <t xml:space="preserve">Plazo en días : 365 días </t>
  </si>
  <si>
    <t>Capital máximo asegurado : 700.000.000.-</t>
  </si>
  <si>
    <t>BIENES DE USO (Nota 5- g)</t>
  </si>
  <si>
    <t>Proveedores locales  (Nota 5 – q)</t>
  </si>
  <si>
    <t>Compañía de Seguro : SEGURIDAD SEGUROS</t>
  </si>
  <si>
    <t>OSCAR VICENTE SCAVONE</t>
  </si>
  <si>
    <t>Miguel Angel Ovelar Palacios</t>
  </si>
  <si>
    <t>Operador</t>
  </si>
  <si>
    <t>FUNDADORAS</t>
  </si>
  <si>
    <t>5 POR ACCION</t>
  </si>
  <si>
    <t>n/a</t>
  </si>
  <si>
    <t>Interes, Comision Gtos Bancarios</t>
  </si>
  <si>
    <t>indexcbsa.com</t>
  </si>
  <si>
    <t>JOSE MANUEL GRASSI BENITEZ</t>
  </si>
  <si>
    <t>RAUL ALBERTO PINTOS GRASSI</t>
  </si>
  <si>
    <t>1.2              Registro SIV: Nro. 04_17012025</t>
  </si>
  <si>
    <t>1.5              TELEFONO: 0993-382585</t>
  </si>
  <si>
    <t xml:space="preserve">1.6              E-MAIL: </t>
  </si>
  <si>
    <t>1.7              SITIO PAGINA WEB</t>
  </si>
  <si>
    <t>1.8              DOMICILIO LEGAL: Guido Spano 1397 esq/ Dr. Morra, edificio Atrium – 6to piso.</t>
  </si>
  <si>
    <t>1.1              Razón Social: INDEX CASA DE BOLSA S.A.</t>
  </si>
  <si>
    <t>1.3              CODIGO BOLSA.:  8025</t>
  </si>
  <si>
    <t>1.4              DIRECCION OFICINA PRINCIPAL: Guido Spano 1397 esq/ Dr. Morra, edificio Atrium – 6to piso.</t>
  </si>
  <si>
    <t>2123 al 3125</t>
  </si>
  <si>
    <t xml:space="preserve"> CUADRO DEL CAPITAL SUSCRIPTO</t>
  </si>
  <si>
    <t>PERSONA FÍSICA</t>
  </si>
  <si>
    <t>VINCULO</t>
  </si>
  <si>
    <t>REPRESENTANTE LEGAL</t>
  </si>
  <si>
    <t>ACCIONISTA</t>
  </si>
  <si>
    <t>Intereses a pagar - Bonos financieros</t>
  </si>
  <si>
    <t>(-) Intereses a devengar - Bonos financieros</t>
  </si>
  <si>
    <t>REGISTRO SIV:</t>
  </si>
  <si>
    <t xml:space="preserve"> Capital Social (de acuerdo al artículo 5to, de los estatutos sociales): Gs. 5.000.000.000 representado por CINCO MIL (5.000) acciones de UN MILLÓN DE GUARANÍES (Gs. 1.000.000) cada una, divididas en TRES MIL CIENTO VEINTE Y CINCO (3.125) acciones fundadoras, indivisibles y nominativas con derecho a CINCO (5) votos por acción, individualizadas con números arábigos del UNO (1) en adelante y, UN MIL OCHOCIENTOS SETENTA Y CINCO (1.875) acciones ordinarias, indivisibles y nominativas con derecho a un voto por acción, individualizadas con números arábigos del UNO (1) en adelante.</t>
  </si>
  <si>
    <t>Ariel Alexis Paredes Villalba</t>
  </si>
  <si>
    <t>Oficial de Cumplimiento</t>
  </si>
  <si>
    <t>Roman Dario Rodas Torres</t>
  </si>
  <si>
    <t>Ueno Bank S.A. Caja de Ahorro Caja de Ahorro Gs.</t>
  </si>
  <si>
    <t>Banco Basa S.A. Cta. Cte. Gs.</t>
  </si>
  <si>
    <t>Interfisa Banco Cta. Cte. Gs.</t>
  </si>
  <si>
    <t>Seguros pagados por adelantado</t>
  </si>
  <si>
    <t>Gastos de Insumos Informaticos</t>
  </si>
  <si>
    <t>Gastos de mantenimientos</t>
  </si>
  <si>
    <t>Combustible</t>
  </si>
  <si>
    <t>Gastos de escribania</t>
  </si>
  <si>
    <t>Gastos de viaticos</t>
  </si>
  <si>
    <t>Comisiones pagadas</t>
  </si>
  <si>
    <t>AUDITOR  EXTERNO   INDEPENDIENTE DESIGNADO: PCG AUDITORES Y CONSULTORES</t>
  </si>
  <si>
    <t>NÚMERO DE INSCRIPCIÓN EN EL REGISTRO DE LA SIV: 041/2009</t>
  </si>
  <si>
    <t>Sueldos y jornales</t>
  </si>
  <si>
    <t>Aporte Patronal</t>
  </si>
  <si>
    <t>Provisiones  (Nota 5 – q)</t>
  </si>
  <si>
    <t>Síndico Suplente</t>
  </si>
  <si>
    <t>Jorge Andres Martinez Rolon</t>
  </si>
  <si>
    <t>Capital Integrado G. 3.953.000.000.-</t>
  </si>
  <si>
    <t>Accionista 25,37%</t>
  </si>
  <si>
    <t>La Entidad no ha registrado operaciones en el ejercicio al cierre del 30/06/2025</t>
  </si>
  <si>
    <t>Interfisa Banco Cta. Cte. Usd.</t>
  </si>
  <si>
    <t>Banco Continental  Cta. Cte. Gs.</t>
  </si>
  <si>
    <t>Banco Continental  Cta. Cte. Usd.</t>
  </si>
  <si>
    <t>Gastos de encomienda</t>
  </si>
  <si>
    <t>Tasas, Patentes e impuestos</t>
  </si>
  <si>
    <t xml:space="preserve">                                                        NOTAS A LOS ESTADOS FINANCIEROS AL 30/06/2025</t>
  </si>
  <si>
    <t>CORRESPONDIENTE AL 30/06/2025  PRESENTADO EN FORMA COMPARATIVA AL 31/12/2024</t>
  </si>
  <si>
    <t>Información al 30/06/2025</t>
  </si>
  <si>
    <t>CORRESPONDIENTE AL 30/06/2025  PRESENTADO EN FORMA COMPARATIVA AL 30/06/2024</t>
  </si>
  <si>
    <t>El Directorio de INDEX CASA DE BOLSA S.A., ha aprobado los Estados Contables al 30/06/2025</t>
  </si>
  <si>
    <t>Otros Gastos Operativos</t>
  </si>
  <si>
    <t>1 al 1872</t>
  </si>
  <si>
    <t>9360 VOTOS</t>
  </si>
  <si>
    <t>751 al 828</t>
  </si>
  <si>
    <t>78 VOTOS</t>
  </si>
  <si>
    <t>ALDO LUCIANO CRESTA</t>
  </si>
  <si>
    <t xml:space="preserve"> 1873 al 2122</t>
  </si>
  <si>
    <t>JOSE MARIA FRANCO</t>
  </si>
  <si>
    <t>001 al 500</t>
  </si>
  <si>
    <t>1250 VOTOS</t>
  </si>
  <si>
    <t>5015 VOTOS</t>
  </si>
  <si>
    <t>500 VOTOS</t>
  </si>
  <si>
    <t>GUILLERMO JOSE GUNDERSHEIMER FACETTI</t>
  </si>
  <si>
    <t>501 al 750</t>
  </si>
  <si>
    <t>250 VOTOS</t>
  </si>
  <si>
    <t>751 al 1875</t>
  </si>
  <si>
    <t>1125 VOTOS</t>
  </si>
  <si>
    <t>Accionista 49,33%</t>
  </si>
  <si>
    <t>Accionista con el 49,33%</t>
  </si>
  <si>
    <t>Accionista 12,65%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</si>
</sst>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1" formatCode="_ * #,##0_ ;_ * \-#,##0_ ;_ * &quot;-&quot;_ ;_ @_ "/>
    <numFmt numFmtId="43" formatCode="_ * #,##0.00_ ;_ * \-#,##0.00_ ;_ * &quot;-&quot;??_ ;_ @_ "/>
    <numFmt numFmtId="164" formatCode="_-* #,##0.00_-;\-* #,##0.00_-;_-* &quot;-&quot;??_-;_-@_-"/>
    <numFmt numFmtId="165" formatCode="_-* #,##0\ _€_-;\-* #,##0\ _€_-;_-* &quot;-&quot;??\ _€_-;_-@_-"/>
    <numFmt numFmtId="166" formatCode="_ * #,##0_ ;_ * \-#,##0_ ;_ * &quot;-&quot;??_ ;_ @_ "/>
    <numFmt numFmtId="167" formatCode="_-* #,##0\ _€_-;\-* #,##0\ _€_-;_-* &quot;-&quot;\ _€_-;_-@_-"/>
    <numFmt numFmtId="168" formatCode="_(* #,##0.00_);_(* \(#,##0.00\);_(* \-??_);_(@_)"/>
    <numFmt numFmtId="169" formatCode="_-* #,##0.00\ _€_-;\-* #,##0.00\ _€_-;_-* &quot;-&quot;??\ _€_-;_-@_-"/>
    <numFmt numFmtId="170" formatCode="_-* #,##0_-;\-* #,##0_-;_-* &quot;-&quot;??_-;_-@_-"/>
    <numFmt numFmtId="171" formatCode="#,##0.00000"/>
  </numFmts>
  <fonts count="72" x14ac:knownFonts="1">
    <font>
      <sz val="11"/>
      <color theme="1"/>
      <name val="Calibri"/>
      <family val="2"/>
      <scheme val="minor"/>
    </font>
    <font>
      <b/>
      <sz val="9"/>
      <color indexed="8"/>
      <name val="Tahoma"/>
      <family val="2"/>
    </font>
    <font>
      <sz val="9"/>
      <color indexed="8"/>
      <name val="Tahoma"/>
      <family val="2"/>
    </font>
    <font>
      <b/>
      <sz val="7"/>
      <color indexed="8"/>
      <name val="Times New Roman"/>
      <family val="1"/>
    </font>
    <font>
      <b/>
      <u/>
      <sz val="9"/>
      <color indexed="8"/>
      <name val="Tahoma"/>
      <family val="2"/>
    </font>
    <font>
      <sz val="8"/>
      <color indexed="8"/>
      <name val="Tahoma"/>
      <family val="2"/>
    </font>
    <font>
      <b/>
      <sz val="8"/>
      <color indexed="8"/>
      <name val="Tahoma"/>
      <family val="2"/>
    </font>
    <font>
      <sz val="10"/>
      <name val="Arial"/>
      <family val="2"/>
    </font>
    <font>
      <sz val="8"/>
      <name val="Tahoma"/>
      <family val="2"/>
    </font>
    <font>
      <sz val="10"/>
      <name val="Tahoma"/>
      <family val="2"/>
    </font>
    <font>
      <b/>
      <sz val="8"/>
      <name val="Tahoma"/>
      <family val="2"/>
    </font>
    <font>
      <sz val="9"/>
      <name val="Tahoma"/>
      <family val="2"/>
    </font>
    <font>
      <sz val="11"/>
      <name val="Calibri"/>
      <family val="2"/>
    </font>
    <font>
      <sz val="11"/>
      <color indexed="8"/>
      <name val="Tahoma"/>
      <family val="2"/>
    </font>
    <font>
      <b/>
      <sz val="10"/>
      <name val="Arial"/>
      <family val="2"/>
    </font>
    <font>
      <b/>
      <sz val="9"/>
      <name val="Arial"/>
      <family val="2"/>
    </font>
    <font>
      <b/>
      <sz val="11"/>
      <name val="Arial"/>
      <family val="2"/>
    </font>
    <font>
      <sz val="10"/>
      <color indexed="10"/>
      <name val="Tahoma"/>
      <family val="2"/>
    </font>
    <font>
      <sz val="11"/>
      <color theme="1"/>
      <name val="Calibri"/>
      <family val="2"/>
      <scheme val="minor"/>
    </font>
    <font>
      <sz val="11"/>
      <color theme="0"/>
      <name val="Calibri"/>
      <family val="2"/>
      <scheme val="minor"/>
    </font>
    <font>
      <b/>
      <sz val="11"/>
      <color theme="1"/>
      <name val="Calibri"/>
      <family val="2"/>
      <scheme val="minor"/>
    </font>
    <font>
      <b/>
      <sz val="14"/>
      <color theme="1"/>
      <name val="Tahoma"/>
      <family val="2"/>
    </font>
    <font>
      <sz val="14"/>
      <color theme="1"/>
      <name val="Tahoma"/>
      <family val="2"/>
    </font>
    <font>
      <sz val="14"/>
      <color rgb="FFFF0000"/>
      <name val="Tahoma"/>
      <family val="2"/>
    </font>
    <font>
      <b/>
      <sz val="11"/>
      <color theme="1"/>
      <name val="Times New Roman"/>
      <family val="1"/>
    </font>
    <font>
      <b/>
      <sz val="8"/>
      <color theme="1"/>
      <name val="Tahoma"/>
      <family val="2"/>
    </font>
    <font>
      <sz val="9"/>
      <color theme="1"/>
      <name val="Tahoma"/>
      <family val="2"/>
    </font>
    <font>
      <b/>
      <sz val="9"/>
      <color theme="1"/>
      <name val="Tahoma"/>
      <family val="2"/>
    </font>
    <font>
      <sz val="8"/>
      <color theme="1"/>
      <name val="Tahoma"/>
      <family val="2"/>
    </font>
    <font>
      <sz val="8"/>
      <color rgb="FF000000"/>
      <name val="Tahoma"/>
      <family val="2"/>
    </font>
    <font>
      <sz val="9"/>
      <color theme="1"/>
      <name val="Arial"/>
      <family val="2"/>
    </font>
    <font>
      <sz val="8"/>
      <color theme="1"/>
      <name val="Calibri"/>
      <family val="2"/>
      <scheme val="minor"/>
    </font>
    <font>
      <u/>
      <sz val="8"/>
      <color theme="1"/>
      <name val="Tahoma"/>
      <family val="2"/>
    </font>
    <font>
      <sz val="10"/>
      <color theme="1"/>
      <name val="Tahoma"/>
      <family val="2"/>
    </font>
    <font>
      <b/>
      <sz val="10"/>
      <color theme="1"/>
      <name val="Tahoma"/>
      <family val="2"/>
    </font>
    <font>
      <b/>
      <sz val="11"/>
      <color rgb="FF000000"/>
      <name val="Tahoma"/>
      <family val="2"/>
    </font>
    <font>
      <sz val="11"/>
      <color rgb="FF000000"/>
      <name val="Tahoma"/>
      <family val="2"/>
    </font>
    <font>
      <sz val="11"/>
      <color theme="1"/>
      <name val="Tahoma"/>
      <family val="2"/>
    </font>
    <font>
      <sz val="10"/>
      <color rgb="FF000000"/>
      <name val="Tahoma"/>
      <family val="2"/>
    </font>
    <font>
      <b/>
      <sz val="10"/>
      <color rgb="FF000000"/>
      <name val="Tahoma"/>
      <family val="2"/>
    </font>
    <font>
      <b/>
      <sz val="9"/>
      <color rgb="FF000000"/>
      <name val="Tahoma"/>
      <family val="2"/>
    </font>
    <font>
      <b/>
      <sz val="8"/>
      <color theme="1"/>
      <name val="Calibri"/>
      <family val="2"/>
      <scheme val="minor"/>
    </font>
    <font>
      <sz val="9"/>
      <color rgb="FF000000"/>
      <name val="Tahoma"/>
      <family val="2"/>
    </font>
    <font>
      <b/>
      <sz val="9"/>
      <color theme="1"/>
      <name val="Arial"/>
      <family val="2"/>
    </font>
    <font>
      <sz val="10"/>
      <color theme="0"/>
      <name val="Calibri"/>
      <family val="2"/>
      <scheme val="minor"/>
    </font>
    <font>
      <b/>
      <u/>
      <sz val="9"/>
      <color theme="1"/>
      <name val="Tahoma"/>
      <family val="2"/>
    </font>
    <font>
      <sz val="10"/>
      <color rgb="FFFF0000"/>
      <name val="Calibri"/>
      <family val="2"/>
      <scheme val="minor"/>
    </font>
    <font>
      <sz val="9"/>
      <color theme="1"/>
      <name val="Calibri"/>
      <family val="2"/>
      <scheme val="minor"/>
    </font>
    <font>
      <b/>
      <sz val="11"/>
      <color theme="1"/>
      <name val="Tahoma"/>
      <family val="2"/>
    </font>
    <font>
      <b/>
      <sz val="12"/>
      <color theme="1"/>
      <name val="Tahoma"/>
      <family val="2"/>
    </font>
    <font>
      <b/>
      <sz val="11"/>
      <color rgb="FF000000"/>
      <name val="Calibri"/>
      <family val="2"/>
    </font>
    <font>
      <b/>
      <sz val="12"/>
      <color theme="1"/>
      <name val="Arial"/>
      <family val="2"/>
    </font>
    <font>
      <sz val="8"/>
      <color rgb="FFFF0000"/>
      <name val="Calibri"/>
      <family val="2"/>
      <scheme val="minor"/>
    </font>
    <font>
      <b/>
      <sz val="16"/>
      <color theme="1"/>
      <name val="Calibri"/>
      <family val="2"/>
      <scheme val="minor"/>
    </font>
    <font>
      <b/>
      <sz val="14"/>
      <color theme="1"/>
      <name val="Calibri"/>
      <family val="2"/>
      <scheme val="minor"/>
    </font>
    <font>
      <sz val="12"/>
      <color theme="1"/>
      <name val="Calibri"/>
      <family val="2"/>
      <scheme val="minor"/>
    </font>
    <font>
      <sz val="14"/>
      <color theme="1"/>
      <name val="Calibri"/>
      <family val="2"/>
      <scheme val="minor"/>
    </font>
    <font>
      <sz val="14"/>
      <color indexed="8"/>
      <name val="Calibri"/>
      <family val="2"/>
      <scheme val="minor"/>
    </font>
    <font>
      <b/>
      <sz val="14"/>
      <color indexed="8"/>
      <name val="Calibri"/>
      <family val="2"/>
      <scheme val="minor"/>
    </font>
    <font>
      <sz val="14"/>
      <color rgb="FFFF0000"/>
      <name val="Calibri"/>
      <family val="2"/>
      <scheme val="minor"/>
    </font>
    <font>
      <sz val="11"/>
      <color indexed="8"/>
      <name val="Calibri"/>
      <family val="2"/>
      <charset val="1"/>
    </font>
    <font>
      <b/>
      <sz val="10"/>
      <color theme="1"/>
      <name val="Calibri"/>
      <family val="2"/>
    </font>
    <font>
      <u/>
      <sz val="11"/>
      <color theme="10"/>
      <name val="Calibri"/>
      <family val="2"/>
      <scheme val="minor"/>
    </font>
    <font>
      <sz val="10"/>
      <color theme="1"/>
      <name val="Arial Nova"/>
      <family val="2"/>
    </font>
    <font>
      <b/>
      <sz val="11"/>
      <name val="Calibri"/>
      <family val="2"/>
      <scheme val="minor"/>
    </font>
    <font>
      <sz val="11"/>
      <name val="Calibri"/>
      <family val="2"/>
      <scheme val="minor"/>
    </font>
    <font>
      <b/>
      <sz val="10"/>
      <name val="Calibri"/>
      <family val="2"/>
    </font>
    <font>
      <sz val="10"/>
      <name val="Calibri"/>
      <family val="2"/>
    </font>
    <font>
      <b/>
      <sz val="10"/>
      <color theme="1"/>
      <name val="Arial Nova"/>
      <family val="2"/>
    </font>
    <font>
      <b/>
      <u/>
      <sz val="8"/>
      <name val="Tahoma"/>
      <family val="2"/>
    </font>
    <font>
      <b/>
      <sz val="8"/>
      <color rgb="FF000000"/>
      <name val="Tahoma"/>
      <family val="2"/>
    </font>
    <font>
      <sz val="8"/>
      <color theme="1"/>
      <name val="Arial Nova"/>
      <family val="2"/>
    </font>
  </fonts>
  <fills count="3">
    <fill>
      <patternFill patternType="none"/>
    </fill>
    <fill>
      <patternFill patternType="gray125"/>
    </fill>
    <fill>
      <patternFill patternType="solid">
        <fgColor theme="0"/>
        <bgColor indexed="64"/>
      </patternFill>
    </fill>
  </fills>
  <borders count="49">
    <border>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double">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bottom/>
      <diagonal/>
    </border>
    <border>
      <left/>
      <right style="medium">
        <color indexed="64"/>
      </right>
      <top/>
      <bottom style="medium">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bottom style="thin">
        <color indexed="64"/>
      </bottom>
      <diagonal/>
    </border>
    <border>
      <left/>
      <right/>
      <top style="medium">
        <color indexed="64"/>
      </top>
      <bottom style="thin">
        <color indexed="64"/>
      </bottom>
      <diagonal/>
    </border>
    <border>
      <left/>
      <right style="medium">
        <color rgb="FF000000"/>
      </right>
      <top style="medium">
        <color indexed="64"/>
      </top>
      <bottom style="medium">
        <color indexed="64"/>
      </bottom>
      <diagonal/>
    </border>
  </borders>
  <cellStyleXfs count="18">
    <xf numFmtId="0" fontId="0" fillId="0" borderId="0"/>
    <xf numFmtId="43" fontId="18" fillId="0" borderId="0" applyFont="0" applyFill="0" applyBorder="0" applyAlignment="0" applyProtection="0"/>
    <xf numFmtId="41" fontId="18" fillId="0" borderId="0" applyFont="0" applyFill="0" applyBorder="0" applyAlignment="0" applyProtection="0"/>
    <xf numFmtId="167" fontId="18" fillId="0" borderId="0" applyFont="0" applyFill="0" applyBorder="0" applyAlignment="0" applyProtection="0"/>
    <xf numFmtId="0" fontId="7" fillId="0" borderId="0"/>
    <xf numFmtId="0" fontId="7" fillId="0" borderId="0"/>
    <xf numFmtId="0" fontId="7" fillId="0" borderId="0"/>
    <xf numFmtId="0" fontId="7" fillId="0" borderId="0"/>
    <xf numFmtId="9" fontId="18" fillId="0" borderId="0" applyFont="0" applyFill="0" applyBorder="0" applyAlignment="0" applyProtection="0"/>
    <xf numFmtId="0" fontId="60" fillId="0" borderId="0"/>
    <xf numFmtId="164" fontId="18" fillId="0" borderId="0" applyFont="0" applyFill="0" applyBorder="0" applyAlignment="0" applyProtection="0"/>
    <xf numFmtId="41" fontId="18" fillId="0" borderId="0" applyFont="0" applyFill="0" applyBorder="0" applyAlignment="0" applyProtection="0"/>
    <xf numFmtId="168" fontId="7" fillId="0" borderId="0" applyFill="0" applyBorder="0" applyAlignment="0" applyProtection="0"/>
    <xf numFmtId="169" fontId="18" fillId="0" borderId="0" applyFont="0" applyFill="0" applyBorder="0" applyAlignment="0" applyProtection="0"/>
    <xf numFmtId="0" fontId="7" fillId="0" borderId="0"/>
    <xf numFmtId="0" fontId="62" fillId="0" borderId="0" applyNumberFormat="0" applyFill="0" applyBorder="0" applyAlignment="0" applyProtection="0"/>
    <xf numFmtId="41" fontId="18" fillId="0" borderId="0" applyFont="0" applyFill="0" applyBorder="0" applyAlignment="0" applyProtection="0"/>
    <xf numFmtId="43" fontId="18" fillId="0" borderId="0" applyFont="0" applyFill="0" applyBorder="0" applyAlignment="0" applyProtection="0"/>
  </cellStyleXfs>
  <cellXfs count="392">
    <xf numFmtId="0" fontId="0" fillId="0" borderId="0" xfId="0"/>
    <xf numFmtId="0" fontId="0" fillId="2" borderId="0" xfId="0" applyFill="1"/>
    <xf numFmtId="41" fontId="21" fillId="2" borderId="0" xfId="2" applyFont="1" applyFill="1" applyAlignment="1">
      <alignment horizontal="center" vertical="center"/>
    </xf>
    <xf numFmtId="3" fontId="22" fillId="2" borderId="0" xfId="0" applyNumberFormat="1" applyFont="1" applyFill="1" applyAlignment="1">
      <alignment vertical="center"/>
    </xf>
    <xf numFmtId="0" fontId="22" fillId="2" borderId="0" xfId="0" applyFont="1" applyFill="1" applyAlignment="1">
      <alignment vertical="center"/>
    </xf>
    <xf numFmtId="0" fontId="22" fillId="2" borderId="0" xfId="0" applyFont="1" applyFill="1"/>
    <xf numFmtId="3" fontId="23" fillId="2" borderId="0" xfId="0" applyNumberFormat="1" applyFont="1" applyFill="1" applyAlignment="1">
      <alignment vertical="center"/>
    </xf>
    <xf numFmtId="41" fontId="21" fillId="2" borderId="0" xfId="2" applyFont="1" applyFill="1" applyAlignment="1">
      <alignment horizontal="left" vertical="center"/>
    </xf>
    <xf numFmtId="0" fontId="28" fillId="2" borderId="0" xfId="0" applyFont="1" applyFill="1" applyAlignment="1">
      <alignment horizontal="center"/>
    </xf>
    <xf numFmtId="0" fontId="31" fillId="2" borderId="0" xfId="0" applyFont="1" applyFill="1" applyAlignment="1">
      <alignment horizontal="center"/>
    </xf>
    <xf numFmtId="0" fontId="31" fillId="2" borderId="0" xfId="0" applyFont="1" applyFill="1"/>
    <xf numFmtId="0" fontId="28" fillId="2" borderId="0" xfId="0" applyFont="1" applyFill="1"/>
    <xf numFmtId="0" fontId="25" fillId="2" borderId="3" xfId="0" applyFont="1" applyFill="1" applyBorder="1" applyAlignment="1">
      <alignment horizontal="center" vertical="top" wrapText="1"/>
    </xf>
    <xf numFmtId="0" fontId="28" fillId="2" borderId="0" xfId="0" applyFont="1" applyFill="1" applyAlignment="1">
      <alignment horizontal="left"/>
    </xf>
    <xf numFmtId="0" fontId="25" fillId="2" borderId="0" xfId="0" applyFont="1" applyFill="1" applyAlignment="1">
      <alignment horizontal="left"/>
    </xf>
    <xf numFmtId="0" fontId="25" fillId="2" borderId="7" xfId="0" applyFont="1" applyFill="1" applyBorder="1" applyAlignment="1">
      <alignment horizontal="left" vertical="top" wrapText="1"/>
    </xf>
    <xf numFmtId="0" fontId="28" fillId="2" borderId="2" xfId="0" applyFont="1" applyFill="1" applyBorder="1" applyAlignment="1">
      <alignment horizontal="center" vertical="top" wrapText="1"/>
    </xf>
    <xf numFmtId="0" fontId="25" fillId="2" borderId="8" xfId="0" applyFont="1" applyFill="1" applyBorder="1" applyAlignment="1">
      <alignment horizontal="center" vertical="center" wrapText="1"/>
    </xf>
    <xf numFmtId="0" fontId="25" fillId="2" borderId="9" xfId="0" applyFont="1" applyFill="1" applyBorder="1" applyAlignment="1">
      <alignment horizontal="center" vertical="center" wrapText="1"/>
    </xf>
    <xf numFmtId="0" fontId="25" fillId="2" borderId="10" xfId="0" applyFont="1" applyFill="1" applyBorder="1" applyAlignment="1">
      <alignment horizontal="center" vertical="center" wrapText="1"/>
    </xf>
    <xf numFmtId="0" fontId="28" fillId="2" borderId="11" xfId="0" applyFont="1" applyFill="1" applyBorder="1" applyAlignment="1">
      <alignment horizontal="left" vertical="top" wrapText="1"/>
    </xf>
    <xf numFmtId="0" fontId="28" fillId="2" borderId="12" xfId="0" applyFont="1" applyFill="1" applyBorder="1" applyAlignment="1">
      <alignment horizontal="left" vertical="top" wrapText="1"/>
    </xf>
    <xf numFmtId="3" fontId="33" fillId="2" borderId="5" xfId="0" applyNumberFormat="1" applyFont="1" applyFill="1" applyBorder="1" applyAlignment="1">
      <alignment horizontal="center" vertical="center" wrapText="1"/>
    </xf>
    <xf numFmtId="41" fontId="33" fillId="2" borderId="16" xfId="2" applyFont="1" applyFill="1" applyBorder="1" applyAlignment="1">
      <alignment vertical="center" wrapText="1"/>
    </xf>
    <xf numFmtId="41" fontId="34" fillId="2" borderId="17" xfId="2" applyFont="1" applyFill="1" applyBorder="1" applyAlignment="1">
      <alignment vertical="center" wrapText="1"/>
    </xf>
    <xf numFmtId="3" fontId="34" fillId="2" borderId="18" xfId="0" applyNumberFormat="1" applyFont="1" applyFill="1" applyBorder="1" applyAlignment="1">
      <alignment horizontal="center" vertical="center" wrapText="1"/>
    </xf>
    <xf numFmtId="3" fontId="33" fillId="2" borderId="19" xfId="0" applyNumberFormat="1" applyFont="1" applyFill="1" applyBorder="1" applyAlignment="1">
      <alignment horizontal="center" vertical="center" wrapText="1"/>
    </xf>
    <xf numFmtId="3" fontId="26" fillId="2" borderId="9" xfId="0" applyNumberFormat="1" applyFont="1" applyFill="1" applyBorder="1" applyAlignment="1">
      <alignment horizontal="center" vertical="center" wrapText="1"/>
    </xf>
    <xf numFmtId="3" fontId="26" fillId="2" borderId="20" xfId="0" applyNumberFormat="1" applyFont="1" applyFill="1" applyBorder="1" applyAlignment="1">
      <alignment horizontal="center" vertical="center" wrapText="1"/>
    </xf>
    <xf numFmtId="41" fontId="33" fillId="2" borderId="21" xfId="2" applyFont="1" applyFill="1" applyBorder="1" applyAlignment="1">
      <alignment vertical="center" wrapText="1"/>
    </xf>
    <xf numFmtId="41" fontId="33" fillId="2" borderId="11" xfId="2" applyFont="1" applyFill="1" applyBorder="1" applyAlignment="1">
      <alignment vertical="center" wrapText="1"/>
    </xf>
    <xf numFmtId="41" fontId="33" fillId="2" borderId="11" xfId="2" applyFont="1" applyFill="1" applyBorder="1" applyAlignment="1">
      <alignment horizontal="center" vertical="center" wrapText="1"/>
    </xf>
    <xf numFmtId="41" fontId="26" fillId="2" borderId="0" xfId="2" applyFont="1" applyFill="1" applyAlignment="1">
      <alignment horizontal="left" vertical="center"/>
    </xf>
    <xf numFmtId="41" fontId="33" fillId="2" borderId="2" xfId="2" applyFont="1" applyFill="1" applyBorder="1" applyAlignment="1">
      <alignment vertical="center" wrapText="1"/>
    </xf>
    <xf numFmtId="3" fontId="34" fillId="2" borderId="29" xfId="0" applyNumberFormat="1" applyFont="1" applyFill="1" applyBorder="1" applyAlignment="1">
      <alignment horizontal="center" vertical="center" wrapText="1"/>
    </xf>
    <xf numFmtId="41" fontId="34" fillId="2" borderId="2" xfId="2" applyFont="1" applyFill="1" applyBorder="1" applyAlignment="1">
      <alignment vertical="center" wrapText="1"/>
    </xf>
    <xf numFmtId="41" fontId="34" fillId="2" borderId="11" xfId="2" applyFont="1" applyFill="1" applyBorder="1" applyAlignment="1">
      <alignment horizontal="center" vertical="center" wrapText="1"/>
    </xf>
    <xf numFmtId="41" fontId="35" fillId="2" borderId="27" xfId="2" applyFont="1" applyFill="1" applyBorder="1" applyAlignment="1">
      <alignment vertical="center" wrapText="1"/>
    </xf>
    <xf numFmtId="0" fontId="36" fillId="2" borderId="16" xfId="0" applyFont="1" applyFill="1" applyBorder="1" applyAlignment="1">
      <alignment horizontal="left" vertical="top" wrapText="1"/>
    </xf>
    <xf numFmtId="0" fontId="35" fillId="2" borderId="16" xfId="0" applyFont="1" applyFill="1" applyBorder="1" applyAlignment="1">
      <alignment horizontal="left" vertical="top" wrapText="1"/>
    </xf>
    <xf numFmtId="0" fontId="35" fillId="2" borderId="17" xfId="0" applyFont="1" applyFill="1" applyBorder="1" applyAlignment="1">
      <alignment horizontal="left" vertical="top" wrapText="1"/>
    </xf>
    <xf numFmtId="0" fontId="35" fillId="2" borderId="21" xfId="0" applyFont="1" applyFill="1" applyBorder="1" applyAlignment="1">
      <alignment horizontal="left" vertical="top" wrapText="1"/>
    </xf>
    <xf numFmtId="0" fontId="36" fillId="2" borderId="21" xfId="0" applyFont="1" applyFill="1" applyBorder="1" applyAlignment="1">
      <alignment horizontal="left" vertical="top" wrapText="1"/>
    </xf>
    <xf numFmtId="0" fontId="37" fillId="2" borderId="0" xfId="0" applyFont="1" applyFill="1"/>
    <xf numFmtId="0" fontId="37" fillId="2" borderId="4" xfId="0" applyFont="1" applyFill="1" applyBorder="1"/>
    <xf numFmtId="0" fontId="37" fillId="2" borderId="5" xfId="0" applyFont="1" applyFill="1" applyBorder="1"/>
    <xf numFmtId="0" fontId="37" fillId="2" borderId="2" xfId="0" applyFont="1" applyFill="1" applyBorder="1"/>
    <xf numFmtId="41" fontId="38" fillId="2" borderId="27" xfId="2" applyFont="1" applyFill="1" applyBorder="1" applyAlignment="1">
      <alignment vertical="center" wrapText="1"/>
    </xf>
    <xf numFmtId="0" fontId="33" fillId="2" borderId="5" xfId="0" applyFont="1" applyFill="1" applyBorder="1" applyAlignment="1">
      <alignment vertical="center" wrapText="1"/>
    </xf>
    <xf numFmtId="0" fontId="33" fillId="2" borderId="0" xfId="0" applyFont="1" applyFill="1" applyAlignment="1">
      <alignment vertical="center" wrapText="1"/>
    </xf>
    <xf numFmtId="3" fontId="38" fillId="2" borderId="5" xfId="0" applyNumberFormat="1" applyFont="1" applyFill="1" applyBorder="1" applyAlignment="1">
      <alignment vertical="center" wrapText="1"/>
    </xf>
    <xf numFmtId="41" fontId="33" fillId="2" borderId="27" xfId="2" applyFont="1" applyFill="1" applyBorder="1" applyAlignment="1">
      <alignment vertical="center" wrapText="1"/>
    </xf>
    <xf numFmtId="41" fontId="33" fillId="2" borderId="5" xfId="2" applyFont="1" applyFill="1" applyBorder="1" applyAlignment="1">
      <alignment vertical="center" wrapText="1"/>
    </xf>
    <xf numFmtId="3" fontId="33" fillId="2" borderId="5" xfId="0" applyNumberFormat="1" applyFont="1" applyFill="1" applyBorder="1" applyAlignment="1">
      <alignment vertical="center" wrapText="1"/>
    </xf>
    <xf numFmtId="41" fontId="39" fillId="2" borderId="30" xfId="2" applyFont="1" applyFill="1" applyBorder="1" applyAlignment="1">
      <alignment vertical="center" wrapText="1"/>
    </xf>
    <xf numFmtId="3" fontId="39" fillId="2" borderId="2" xfId="0" applyNumberFormat="1" applyFont="1" applyFill="1" applyBorder="1" applyAlignment="1">
      <alignment vertical="center" wrapText="1"/>
    </xf>
    <xf numFmtId="3" fontId="39" fillId="2" borderId="2" xfId="0" applyNumberFormat="1" applyFont="1" applyFill="1" applyBorder="1" applyAlignment="1">
      <alignment vertical="top" wrapText="1"/>
    </xf>
    <xf numFmtId="0" fontId="33" fillId="2" borderId="1" xfId="0" applyFont="1" applyFill="1" applyBorder="1" applyAlignment="1">
      <alignment vertical="top" wrapText="1"/>
    </xf>
    <xf numFmtId="41" fontId="39" fillId="2" borderId="31" xfId="2" applyFont="1" applyFill="1" applyBorder="1" applyAlignment="1">
      <alignment vertical="center" wrapText="1"/>
    </xf>
    <xf numFmtId="0" fontId="34" fillId="2" borderId="13" xfId="0" applyFont="1" applyFill="1" applyBorder="1" applyAlignment="1">
      <alignment vertical="center" wrapText="1"/>
    </xf>
    <xf numFmtId="3" fontId="39" fillId="2" borderId="13" xfId="0" applyNumberFormat="1" applyFont="1" applyFill="1" applyBorder="1" applyAlignment="1">
      <alignment vertical="center" wrapText="1"/>
    </xf>
    <xf numFmtId="3" fontId="34" fillId="2" borderId="13" xfId="0" applyNumberFormat="1" applyFont="1" applyFill="1" applyBorder="1" applyAlignment="1">
      <alignment vertical="top" wrapText="1"/>
    </xf>
    <xf numFmtId="3" fontId="39" fillId="2" borderId="14" xfId="0" applyNumberFormat="1" applyFont="1" applyFill="1" applyBorder="1" applyAlignment="1">
      <alignment vertical="top" wrapText="1"/>
    </xf>
    <xf numFmtId="0" fontId="25" fillId="2" borderId="3" xfId="0" applyFont="1" applyFill="1" applyBorder="1" applyAlignment="1">
      <alignment horizontal="left" vertical="top" wrapText="1"/>
    </xf>
    <xf numFmtId="0" fontId="28" fillId="2" borderId="25" xfId="0" applyFont="1" applyFill="1" applyBorder="1" applyAlignment="1">
      <alignment horizontal="left" vertical="top" wrapText="1"/>
    </xf>
    <xf numFmtId="0" fontId="28" fillId="2" borderId="14" xfId="0" applyFont="1" applyFill="1" applyBorder="1" applyAlignment="1">
      <alignment horizontal="left" vertical="top" wrapText="1"/>
    </xf>
    <xf numFmtId="3" fontId="0" fillId="2" borderId="0" xfId="0" applyNumberFormat="1" applyFill="1"/>
    <xf numFmtId="3" fontId="9" fillId="2" borderId="5" xfId="0" applyNumberFormat="1" applyFont="1" applyFill="1" applyBorder="1" applyAlignment="1">
      <alignment vertical="center" wrapText="1"/>
    </xf>
    <xf numFmtId="0" fontId="28" fillId="2" borderId="0" xfId="0" applyFont="1" applyFill="1" applyAlignment="1">
      <alignment horizontal="center" vertical="top" wrapText="1"/>
    </xf>
    <xf numFmtId="0" fontId="25" fillId="2" borderId="0" xfId="0" applyFont="1" applyFill="1"/>
    <xf numFmtId="0" fontId="27" fillId="2" borderId="0" xfId="0" applyFont="1" applyFill="1" applyAlignment="1">
      <alignment horizontal="left" vertical="center"/>
    </xf>
    <xf numFmtId="0" fontId="26" fillId="2" borderId="0" xfId="0" applyFont="1" applyFill="1" applyAlignment="1">
      <alignment horizontal="left" vertical="center"/>
    </xf>
    <xf numFmtId="0" fontId="26" fillId="2" borderId="0" xfId="0" applyFont="1" applyFill="1" applyAlignment="1">
      <alignment horizontal="center" vertical="center"/>
    </xf>
    <xf numFmtId="0" fontId="47" fillId="2" borderId="0" xfId="0" applyFont="1" applyFill="1" applyAlignment="1">
      <alignment vertical="center"/>
    </xf>
    <xf numFmtId="0" fontId="47" fillId="2" borderId="0" xfId="0" applyFont="1" applyFill="1" applyAlignment="1">
      <alignment horizontal="center" vertical="center"/>
    </xf>
    <xf numFmtId="0" fontId="48" fillId="2" borderId="0" xfId="0" applyFont="1" applyFill="1" applyAlignment="1">
      <alignment horizontal="left"/>
    </xf>
    <xf numFmtId="41" fontId="0" fillId="2" borderId="0" xfId="0" applyNumberFormat="1" applyFill="1"/>
    <xf numFmtId="3" fontId="37" fillId="2" borderId="0" xfId="0" applyNumberFormat="1" applyFont="1" applyFill="1"/>
    <xf numFmtId="0" fontId="25" fillId="2" borderId="11" xfId="0" applyFont="1" applyFill="1" applyBorder="1" applyAlignment="1">
      <alignment horizontal="left" vertical="top" wrapText="1"/>
    </xf>
    <xf numFmtId="0" fontId="28" fillId="2" borderId="4" xfId="0" applyFont="1" applyFill="1" applyBorder="1" applyAlignment="1">
      <alignment vertical="center" wrapText="1"/>
    </xf>
    <xf numFmtId="0" fontId="28" fillId="2" borderId="33" xfId="0" applyFont="1" applyFill="1" applyBorder="1" applyAlignment="1">
      <alignment vertical="center" wrapText="1"/>
    </xf>
    <xf numFmtId="0" fontId="35" fillId="2" borderId="47" xfId="0" applyFont="1" applyFill="1" applyBorder="1" applyAlignment="1">
      <alignment horizontal="center" vertical="center" wrapText="1"/>
    </xf>
    <xf numFmtId="0" fontId="25" fillId="2" borderId="8" xfId="0" applyFont="1" applyFill="1" applyBorder="1" applyAlignment="1">
      <alignment horizontal="left" vertical="center" wrapText="1"/>
    </xf>
    <xf numFmtId="0" fontId="28" fillId="2" borderId="2" xfId="0" applyFont="1" applyFill="1" applyBorder="1" applyAlignment="1">
      <alignment horizontal="left" vertical="center" wrapText="1"/>
    </xf>
    <xf numFmtId="0" fontId="15" fillId="2" borderId="34" xfId="0" applyFont="1" applyFill="1" applyBorder="1" applyAlignment="1">
      <alignment horizontal="center" vertical="center"/>
    </xf>
    <xf numFmtId="0" fontId="15" fillId="2" borderId="35" xfId="0" applyFont="1" applyFill="1" applyBorder="1" applyAlignment="1">
      <alignment horizontal="center" vertical="center"/>
    </xf>
    <xf numFmtId="0" fontId="12" fillId="2" borderId="15" xfId="0" applyFont="1" applyFill="1" applyBorder="1" applyAlignment="1">
      <alignment vertical="center"/>
    </xf>
    <xf numFmtId="0" fontId="7" fillId="2" borderId="1" xfId="0" applyFont="1" applyFill="1" applyBorder="1" applyAlignment="1">
      <alignment vertical="center"/>
    </xf>
    <xf numFmtId="0" fontId="15" fillId="2" borderId="22" xfId="0" applyFont="1" applyFill="1" applyBorder="1" applyAlignment="1">
      <alignment horizontal="center" vertical="center"/>
    </xf>
    <xf numFmtId="0" fontId="15" fillId="2" borderId="28" xfId="0" applyFont="1" applyFill="1" applyBorder="1" applyAlignment="1">
      <alignment horizontal="center" vertical="center"/>
    </xf>
    <xf numFmtId="0" fontId="12" fillId="2" borderId="1" xfId="0" applyFont="1" applyFill="1" applyBorder="1" applyAlignment="1">
      <alignment vertical="center"/>
    </xf>
    <xf numFmtId="0" fontId="28" fillId="2" borderId="2" xfId="0" applyFont="1" applyFill="1" applyBorder="1" applyAlignment="1">
      <alignment horizontal="left" vertical="top" wrapText="1"/>
    </xf>
    <xf numFmtId="41" fontId="55" fillId="0" borderId="0" xfId="2" applyFont="1" applyFill="1" applyAlignment="1">
      <alignment vertical="center"/>
    </xf>
    <xf numFmtId="0" fontId="12" fillId="2" borderId="7" xfId="0" applyFont="1" applyFill="1" applyBorder="1" applyAlignment="1">
      <alignment vertical="center"/>
    </xf>
    <xf numFmtId="0" fontId="12" fillId="2" borderId="34" xfId="0" applyFont="1" applyFill="1" applyBorder="1" applyAlignment="1">
      <alignment vertical="center"/>
    </xf>
    <xf numFmtId="0" fontId="12" fillId="2" borderId="48" xfId="0" applyFont="1" applyFill="1" applyBorder="1" applyAlignment="1">
      <alignment vertical="center"/>
    </xf>
    <xf numFmtId="0" fontId="15" fillId="2" borderId="34" xfId="0" applyFont="1" applyFill="1" applyBorder="1" applyAlignment="1">
      <alignment horizontal="left" vertical="center"/>
    </xf>
    <xf numFmtId="41" fontId="0" fillId="2" borderId="0" xfId="2" applyFont="1" applyFill="1"/>
    <xf numFmtId="3" fontId="33" fillId="0" borderId="5" xfId="0" applyNumberFormat="1" applyFont="1" applyBorder="1" applyAlignment="1">
      <alignment horizontal="center" vertical="center" wrapText="1"/>
    </xf>
    <xf numFmtId="0" fontId="37" fillId="0" borderId="16" xfId="0" applyFont="1" applyBorder="1"/>
    <xf numFmtId="3" fontId="33" fillId="0" borderId="19" xfId="0" applyNumberFormat="1" applyFont="1" applyBorder="1" applyAlignment="1">
      <alignment horizontal="center" vertical="center" wrapText="1"/>
    </xf>
    <xf numFmtId="3" fontId="28" fillId="2" borderId="4" xfId="0" applyNumberFormat="1" applyFont="1" applyFill="1" applyBorder="1" applyAlignment="1">
      <alignment horizontal="right" vertical="center" wrapText="1"/>
    </xf>
    <xf numFmtId="0" fontId="28" fillId="0" borderId="2" xfId="0" applyFont="1" applyBorder="1" applyAlignment="1">
      <alignment horizontal="center" vertical="top" wrapText="1"/>
    </xf>
    <xf numFmtId="0" fontId="8" fillId="0" borderId="2" xfId="0" applyFont="1" applyBorder="1" applyAlignment="1">
      <alignment horizontal="center" vertical="top" wrapText="1"/>
    </xf>
    <xf numFmtId="0" fontId="28" fillId="0" borderId="4" xfId="0" applyFont="1" applyBorder="1" applyAlignment="1">
      <alignment vertical="center" wrapText="1"/>
    </xf>
    <xf numFmtId="10" fontId="28" fillId="2" borderId="2" xfId="8" applyNumberFormat="1" applyFont="1" applyFill="1" applyBorder="1" applyAlignment="1">
      <alignment horizontal="center" vertical="top" wrapText="1"/>
    </xf>
    <xf numFmtId="10" fontId="28" fillId="0" borderId="4" xfId="8" applyNumberFormat="1" applyFont="1" applyFill="1" applyBorder="1" applyAlignment="1">
      <alignment vertical="center" wrapText="1"/>
    </xf>
    <xf numFmtId="0" fontId="28" fillId="2" borderId="40" xfId="0" applyFont="1" applyFill="1" applyBorder="1" applyAlignment="1">
      <alignment vertical="center" wrapText="1"/>
    </xf>
    <xf numFmtId="0" fontId="28" fillId="0" borderId="4" xfId="0" applyFont="1" applyBorder="1" applyAlignment="1">
      <alignment horizontal="right" vertical="center" wrapText="1"/>
    </xf>
    <xf numFmtId="41" fontId="37" fillId="2" borderId="0" xfId="2" applyFont="1" applyFill="1"/>
    <xf numFmtId="0" fontId="28" fillId="2" borderId="0" xfId="0" applyFont="1" applyFill="1" applyAlignment="1">
      <alignment horizontal="left" wrapText="1"/>
    </xf>
    <xf numFmtId="0" fontId="25" fillId="2" borderId="32" xfId="0" applyFont="1" applyFill="1" applyBorder="1" applyAlignment="1">
      <alignment horizontal="center" vertical="center" wrapText="1"/>
    </xf>
    <xf numFmtId="0" fontId="25" fillId="2" borderId="24" xfId="0" applyFont="1" applyFill="1" applyBorder="1" applyAlignment="1">
      <alignment horizontal="center" vertical="center" wrapText="1"/>
    </xf>
    <xf numFmtId="0" fontId="25" fillId="2" borderId="30" xfId="0" applyFont="1" applyFill="1" applyBorder="1" applyAlignment="1">
      <alignment horizontal="center" vertical="center" wrapText="1"/>
    </xf>
    <xf numFmtId="0" fontId="50" fillId="2" borderId="34" xfId="0" applyFont="1" applyFill="1" applyBorder="1" applyAlignment="1">
      <alignment horizontal="center" vertical="center"/>
    </xf>
    <xf numFmtId="0" fontId="50" fillId="2" borderId="48" xfId="0" applyFont="1" applyFill="1" applyBorder="1" applyAlignment="1">
      <alignment horizontal="center" vertical="center"/>
    </xf>
    <xf numFmtId="0" fontId="28" fillId="2" borderId="0" xfId="0" applyFont="1" applyFill="1" applyAlignment="1">
      <alignment horizontal="left" vertical="center" wrapText="1"/>
    </xf>
    <xf numFmtId="0" fontId="27" fillId="2" borderId="0" xfId="0" applyFont="1" applyFill="1" applyAlignment="1">
      <alignment horizontal="left" vertical="center" wrapText="1"/>
    </xf>
    <xf numFmtId="0" fontId="28" fillId="2" borderId="0" xfId="0" applyFont="1" applyFill="1" applyAlignment="1">
      <alignment horizontal="left" vertical="center"/>
    </xf>
    <xf numFmtId="0" fontId="25" fillId="2" borderId="0" xfId="0" applyFont="1" applyFill="1" applyAlignment="1">
      <alignment horizontal="center" vertical="center" wrapText="1"/>
    </xf>
    <xf numFmtId="41" fontId="28" fillId="2" borderId="4" xfId="16" applyFont="1" applyFill="1" applyBorder="1" applyAlignment="1">
      <alignment horizontal="right" vertical="center" wrapText="1"/>
    </xf>
    <xf numFmtId="41" fontId="25" fillId="2" borderId="2" xfId="16" applyFont="1" applyFill="1" applyBorder="1" applyAlignment="1">
      <alignment horizontal="center" vertical="center" wrapText="1"/>
    </xf>
    <xf numFmtId="41" fontId="25" fillId="2" borderId="0" xfId="16" applyFont="1" applyFill="1" applyBorder="1" applyAlignment="1">
      <alignment horizontal="center" vertical="center" wrapText="1"/>
    </xf>
    <xf numFmtId="9" fontId="25" fillId="2" borderId="0" xfId="16" applyNumberFormat="1" applyFont="1" applyFill="1" applyBorder="1" applyAlignment="1">
      <alignment vertical="center" wrapText="1"/>
    </xf>
    <xf numFmtId="41" fontId="28" fillId="2" borderId="2" xfId="16" applyFont="1" applyFill="1" applyBorder="1" applyAlignment="1">
      <alignment horizontal="left" vertical="top" wrapText="1"/>
    </xf>
    <xf numFmtId="165" fontId="28" fillId="2" borderId="25" xfId="17" applyNumberFormat="1" applyFont="1" applyFill="1" applyBorder="1" applyAlignment="1">
      <alignment horizontal="right" vertical="top" wrapText="1"/>
    </xf>
    <xf numFmtId="166" fontId="18" fillId="0" borderId="0" xfId="1" applyNumberFormat="1" applyFont="1" applyFill="1" applyAlignment="1">
      <alignment horizontal="center"/>
    </xf>
    <xf numFmtId="0" fontId="25" fillId="0" borderId="0" xfId="0" applyFont="1" applyAlignment="1">
      <alignment horizontal="justify"/>
    </xf>
    <xf numFmtId="0" fontId="27" fillId="0" borderId="0" xfId="0" applyFont="1" applyAlignment="1">
      <alignment horizontal="left"/>
    </xf>
    <xf numFmtId="0" fontId="11" fillId="0" borderId="0" xfId="0" applyFont="1" applyAlignment="1">
      <alignment horizontal="left" wrapText="1"/>
    </xf>
    <xf numFmtId="0" fontId="26" fillId="0" borderId="0" xfId="0" applyFont="1" applyAlignment="1">
      <alignment horizontal="justify"/>
    </xf>
    <xf numFmtId="0" fontId="27" fillId="0" borderId="0" xfId="0" applyFont="1" applyAlignment="1">
      <alignment horizontal="justify"/>
    </xf>
    <xf numFmtId="0" fontId="26" fillId="0" borderId="0" xfId="0" applyFont="1" applyAlignment="1">
      <alignment horizontal="left" wrapText="1"/>
    </xf>
    <xf numFmtId="0" fontId="26" fillId="0" borderId="0" xfId="0" applyFont="1" applyAlignment="1">
      <alignment horizontal="left" vertical="center" wrapText="1"/>
    </xf>
    <xf numFmtId="0" fontId="25" fillId="0" borderId="2" xfId="0" applyFont="1" applyBorder="1" applyAlignment="1">
      <alignment horizontal="center" vertical="center" wrapText="1"/>
    </xf>
    <xf numFmtId="14" fontId="25" fillId="0" borderId="2" xfId="0" applyNumberFormat="1" applyFont="1" applyBorder="1" applyAlignment="1">
      <alignment horizontal="center" vertical="center" wrapText="1"/>
    </xf>
    <xf numFmtId="0" fontId="28" fillId="0" borderId="2" xfId="0" applyFont="1" applyBorder="1" applyAlignment="1">
      <alignment horizontal="left" vertical="top" wrapText="1"/>
    </xf>
    <xf numFmtId="4" fontId="28" fillId="0" borderId="2" xfId="0" applyNumberFormat="1" applyFont="1" applyBorder="1" applyAlignment="1">
      <alignment horizontal="center" vertical="top" wrapText="1"/>
    </xf>
    <xf numFmtId="0" fontId="45" fillId="0" borderId="0" xfId="0" applyFont="1" applyAlignment="1">
      <alignment horizontal="left"/>
    </xf>
    <xf numFmtId="0" fontId="19" fillId="0" borderId="0" xfId="0" applyFont="1"/>
    <xf numFmtId="0" fontId="27" fillId="0" borderId="0" xfId="0" applyFont="1"/>
    <xf numFmtId="4" fontId="44" fillId="0" borderId="0" xfId="0" applyNumberFormat="1" applyFont="1"/>
    <xf numFmtId="4" fontId="46" fillId="0" borderId="0" xfId="0" applyNumberFormat="1" applyFont="1"/>
    <xf numFmtId="0" fontId="25" fillId="0" borderId="2" xfId="0" applyFont="1" applyBorder="1" applyAlignment="1">
      <alignment horizontal="center"/>
    </xf>
    <xf numFmtId="0" fontId="25" fillId="0" borderId="2" xfId="0" applyFont="1" applyBorder="1" applyAlignment="1">
      <alignment horizontal="center" wrapText="1"/>
    </xf>
    <xf numFmtId="0" fontId="0" fillId="0" borderId="0" xfId="0" applyAlignment="1">
      <alignment horizontal="right"/>
    </xf>
    <xf numFmtId="0" fontId="69" fillId="0" borderId="2" xfId="5" applyFont="1" applyBorder="1"/>
    <xf numFmtId="4" fontId="25" fillId="0" borderId="2" xfId="0" applyNumberFormat="1" applyFont="1" applyBorder="1"/>
    <xf numFmtId="3" fontId="25" fillId="0" borderId="2" xfId="0" applyNumberFormat="1" applyFont="1" applyBorder="1"/>
    <xf numFmtId="0" fontId="20" fillId="0" borderId="0" xfId="0" applyFont="1"/>
    <xf numFmtId="0" fontId="8" fillId="0" borderId="2" xfId="5" applyFont="1" applyBorder="1"/>
    <xf numFmtId="0" fontId="28" fillId="0" borderId="2" xfId="0" applyFont="1" applyBorder="1" applyAlignment="1">
      <alignment horizontal="center"/>
    </xf>
    <xf numFmtId="4" fontId="28" fillId="0" borderId="2" xfId="0" applyNumberFormat="1" applyFont="1" applyBorder="1"/>
    <xf numFmtId="3" fontId="28" fillId="0" borderId="2" xfId="0" applyNumberFormat="1" applyFont="1" applyBorder="1"/>
    <xf numFmtId="0" fontId="8" fillId="0" borderId="0" xfId="5" applyFont="1"/>
    <xf numFmtId="0" fontId="28" fillId="0" borderId="0" xfId="0" applyFont="1" applyAlignment="1">
      <alignment horizontal="center"/>
    </xf>
    <xf numFmtId="4" fontId="28" fillId="0" borderId="0" xfId="0" applyNumberFormat="1" applyFont="1"/>
    <xf numFmtId="166" fontId="28" fillId="0" borderId="0" xfId="1" applyNumberFormat="1" applyFont="1" applyFill="1" applyBorder="1" applyAlignment="1">
      <alignment horizontal="center"/>
    </xf>
    <xf numFmtId="0" fontId="0" fillId="0" borderId="11" xfId="0" applyBorder="1" applyAlignment="1">
      <alignment horizontal="left" wrapText="1"/>
    </xf>
    <xf numFmtId="3" fontId="7" fillId="0" borderId="2" xfId="7" applyNumberFormat="1" applyBorder="1"/>
    <xf numFmtId="4" fontId="0" fillId="0" borderId="2" xfId="0" applyNumberFormat="1" applyBorder="1"/>
    <xf numFmtId="3" fontId="0" fillId="0" borderId="2" xfId="0" applyNumberFormat="1" applyBorder="1"/>
    <xf numFmtId="4" fontId="7" fillId="0" borderId="2" xfId="7" applyNumberFormat="1" applyBorder="1"/>
    <xf numFmtId="3" fontId="0" fillId="0" borderId="0" xfId="0" applyNumberFormat="1"/>
    <xf numFmtId="0" fontId="0" fillId="0" borderId="33" xfId="0" applyBorder="1" applyAlignment="1">
      <alignment horizontal="left" wrapText="1"/>
    </xf>
    <xf numFmtId="4" fontId="7" fillId="0" borderId="4" xfId="7" applyNumberFormat="1" applyBorder="1"/>
    <xf numFmtId="3" fontId="7" fillId="0" borderId="4" xfId="7" applyNumberFormat="1" applyBorder="1"/>
    <xf numFmtId="4" fontId="0" fillId="0" borderId="4" xfId="0" applyNumberFormat="1" applyBorder="1"/>
    <xf numFmtId="3" fontId="0" fillId="0" borderId="4" xfId="0" applyNumberFormat="1" applyBorder="1"/>
    <xf numFmtId="0" fontId="14" fillId="0" borderId="2" xfId="0" applyFont="1" applyBorder="1" applyAlignment="1">
      <alignment horizontal="left" wrapText="1"/>
    </xf>
    <xf numFmtId="0" fontId="14" fillId="0" borderId="2" xfId="0" applyFont="1" applyBorder="1"/>
    <xf numFmtId="3" fontId="14" fillId="0" borderId="2" xfId="0" applyNumberFormat="1" applyFont="1" applyBorder="1"/>
    <xf numFmtId="0" fontId="25" fillId="0" borderId="0" xfId="0" applyFont="1" applyAlignment="1">
      <alignment horizontal="left" wrapText="1"/>
    </xf>
    <xf numFmtId="0" fontId="25" fillId="0" borderId="0" xfId="0" applyFont="1"/>
    <xf numFmtId="3" fontId="25" fillId="0" borderId="0" xfId="0" applyNumberFormat="1" applyFont="1"/>
    <xf numFmtId="0" fontId="25" fillId="0" borderId="0" xfId="0" applyFont="1" applyAlignment="1">
      <alignment horizontal="center" wrapText="1"/>
    </xf>
    <xf numFmtId="14" fontId="25" fillId="0" borderId="0" xfId="0" applyNumberFormat="1" applyFont="1" applyAlignment="1">
      <alignment horizontal="center" vertical="center" wrapText="1"/>
    </xf>
    <xf numFmtId="0" fontId="25" fillId="0" borderId="2" xfId="0" applyFont="1" applyBorder="1" applyAlignment="1">
      <alignment vertical="top" wrapText="1"/>
    </xf>
    <xf numFmtId="3" fontId="25" fillId="0" borderId="2" xfId="0" applyNumberFormat="1" applyFont="1" applyBorder="1" applyAlignment="1">
      <alignment horizontal="right" vertical="top" wrapText="1"/>
    </xf>
    <xf numFmtId="3" fontId="10" fillId="0" borderId="0" xfId="0" applyNumberFormat="1" applyFont="1" applyAlignment="1">
      <alignment horizontal="right" vertical="top" wrapText="1"/>
    </xf>
    <xf numFmtId="166" fontId="20" fillId="0" borderId="0" xfId="1" applyNumberFormat="1" applyFont="1" applyFill="1" applyAlignment="1">
      <alignment horizontal="center"/>
    </xf>
    <xf numFmtId="0" fontId="28" fillId="0" borderId="2" xfId="0" applyFont="1" applyBorder="1" applyAlignment="1">
      <alignment vertical="top" wrapText="1"/>
    </xf>
    <xf numFmtId="3" fontId="28" fillId="0" borderId="2" xfId="0" applyNumberFormat="1" applyFont="1" applyBorder="1" applyAlignment="1">
      <alignment horizontal="right" vertical="top" wrapText="1"/>
    </xf>
    <xf numFmtId="3" fontId="8" fillId="0" borderId="0" xfId="0" applyNumberFormat="1" applyFont="1" applyAlignment="1">
      <alignment horizontal="right" vertical="top" wrapText="1"/>
    </xf>
    <xf numFmtId="0" fontId="28" fillId="0" borderId="0" xfId="0" applyFont="1" applyAlignment="1">
      <alignment vertical="top" wrapText="1"/>
    </xf>
    <xf numFmtId="3" fontId="28" fillId="0" borderId="0" xfId="0" applyNumberFormat="1" applyFont="1" applyAlignment="1">
      <alignment horizontal="right" vertical="top" wrapText="1"/>
    </xf>
    <xf numFmtId="0" fontId="31" fillId="0" borderId="0" xfId="0" applyFont="1"/>
    <xf numFmtId="3" fontId="31" fillId="0" borderId="0" xfId="0" applyNumberFormat="1" applyFont="1" applyAlignment="1">
      <alignment horizontal="center"/>
    </xf>
    <xf numFmtId="3" fontId="41" fillId="0" borderId="0" xfId="0" applyNumberFormat="1" applyFont="1" applyAlignment="1">
      <alignment horizontal="center"/>
    </xf>
    <xf numFmtId="0" fontId="16" fillId="0" borderId="38" xfId="0" applyFont="1" applyBorder="1" applyAlignment="1">
      <alignment horizontal="center"/>
    </xf>
    <xf numFmtId="0" fontId="16" fillId="0" borderId="39" xfId="0" applyFont="1" applyBorder="1" applyAlignment="1">
      <alignment horizontal="center"/>
    </xf>
    <xf numFmtId="0" fontId="16" fillId="0" borderId="40" xfId="0" applyFont="1" applyBorder="1" applyAlignment="1">
      <alignment horizontal="center"/>
    </xf>
    <xf numFmtId="3" fontId="41" fillId="0" borderId="0" xfId="0" applyNumberFormat="1" applyFont="1"/>
    <xf numFmtId="166" fontId="14" fillId="0" borderId="0" xfId="1" applyNumberFormat="1" applyFont="1" applyFill="1" applyBorder="1"/>
    <xf numFmtId="166" fontId="14" fillId="0" borderId="0" xfId="1" applyNumberFormat="1" applyFont="1" applyFill="1" applyBorder="1" applyAlignment="1">
      <alignment horizontal="center"/>
    </xf>
    <xf numFmtId="0" fontId="14" fillId="0" borderId="2" xfId="0" applyFont="1" applyBorder="1" applyAlignment="1">
      <alignment horizontal="center"/>
    </xf>
    <xf numFmtId="0" fontId="14" fillId="0" borderId="2" xfId="0" applyFont="1" applyBorder="1" applyAlignment="1">
      <alignment horizontal="centerContinuous" vertical="center" wrapText="1"/>
    </xf>
    <xf numFmtId="3" fontId="7" fillId="0" borderId="2" xfId="0" applyNumberFormat="1" applyFont="1" applyBorder="1"/>
    <xf numFmtId="3" fontId="14" fillId="0" borderId="0" xfId="0" applyNumberFormat="1" applyFont="1"/>
    <xf numFmtId="0" fontId="16" fillId="0" borderId="2" xfId="0" applyFont="1" applyBorder="1" applyAlignment="1">
      <alignment horizontal="center"/>
    </xf>
    <xf numFmtId="0" fontId="61" fillId="0" borderId="0" xfId="0" applyFont="1" applyAlignment="1">
      <alignment vertical="center"/>
    </xf>
    <xf numFmtId="3" fontId="61" fillId="0" borderId="0" xfId="0" applyNumberFormat="1" applyFont="1" applyAlignment="1">
      <alignment horizontal="right" vertical="center"/>
    </xf>
    <xf numFmtId="0" fontId="29" fillId="0" borderId="0" xfId="0" applyFont="1"/>
    <xf numFmtId="3" fontId="27" fillId="0" borderId="0" xfId="0" applyNumberFormat="1" applyFont="1" applyAlignment="1">
      <alignment horizontal="right"/>
    </xf>
    <xf numFmtId="0" fontId="40" fillId="0" borderId="2" xfId="0" applyFont="1" applyBorder="1" applyAlignment="1">
      <alignment horizontal="center"/>
    </xf>
    <xf numFmtId="0" fontId="40" fillId="0" borderId="2" xfId="0" applyFont="1" applyBorder="1" applyAlignment="1">
      <alignment horizontal="center" wrapText="1"/>
    </xf>
    <xf numFmtId="166" fontId="40" fillId="0" borderId="2" xfId="1" applyNumberFormat="1" applyFont="1" applyFill="1" applyBorder="1" applyAlignment="1">
      <alignment horizontal="center" wrapText="1"/>
    </xf>
    <xf numFmtId="0" fontId="42" fillId="0" borderId="2" xfId="0" applyFont="1" applyBorder="1"/>
    <xf numFmtId="3" fontId="29" fillId="0" borderId="2" xfId="0" applyNumberFormat="1" applyFont="1" applyBorder="1" applyAlignment="1">
      <alignment horizontal="right"/>
    </xf>
    <xf numFmtId="3" fontId="28" fillId="0" borderId="2" xfId="0" applyNumberFormat="1" applyFont="1" applyBorder="1" applyAlignment="1">
      <alignment horizontal="right"/>
    </xf>
    <xf numFmtId="0" fontId="28" fillId="0" borderId="2" xfId="0" applyFont="1" applyBorder="1" applyAlignment="1">
      <alignment horizontal="right"/>
    </xf>
    <xf numFmtId="166" fontId="29" fillId="0" borderId="2" xfId="1" applyNumberFormat="1" applyFont="1" applyFill="1" applyBorder="1" applyAlignment="1">
      <alignment horizontal="center"/>
    </xf>
    <xf numFmtId="0" fontId="42" fillId="0" borderId="2" xfId="0" applyFont="1" applyBorder="1" applyAlignment="1">
      <alignment wrapText="1"/>
    </xf>
    <xf numFmtId="0" fontId="29" fillId="0" borderId="2" xfId="0" applyFont="1" applyBorder="1" applyAlignment="1">
      <alignment horizontal="right"/>
    </xf>
    <xf numFmtId="166" fontId="28" fillId="0" borderId="2" xfId="1" applyNumberFormat="1" applyFont="1" applyFill="1" applyBorder="1" applyAlignment="1">
      <alignment horizontal="right"/>
    </xf>
    <xf numFmtId="41" fontId="28" fillId="0" borderId="2" xfId="2" applyFont="1" applyFill="1" applyBorder="1" applyAlignment="1">
      <alignment horizontal="right"/>
    </xf>
    <xf numFmtId="0" fontId="40" fillId="0" borderId="2" xfId="0" applyFont="1" applyBorder="1" applyAlignment="1">
      <alignment horizontal="left"/>
    </xf>
    <xf numFmtId="3" fontId="70" fillId="0" borderId="2" xfId="0" applyNumberFormat="1" applyFont="1" applyBorder="1" applyAlignment="1">
      <alignment horizontal="right"/>
    </xf>
    <xf numFmtId="166" fontId="70" fillId="0" borderId="2" xfId="1" applyNumberFormat="1" applyFont="1" applyFill="1" applyBorder="1" applyAlignment="1">
      <alignment horizontal="center"/>
    </xf>
    <xf numFmtId="166" fontId="0" fillId="0" borderId="0" xfId="0" applyNumberFormat="1"/>
    <xf numFmtId="0" fontId="40" fillId="0" borderId="0" xfId="0" applyFont="1" applyAlignment="1">
      <alignment horizontal="right"/>
    </xf>
    <xf numFmtId="3" fontId="40" fillId="0" borderId="0" xfId="0" applyNumberFormat="1" applyFont="1" applyAlignment="1">
      <alignment horizontal="right"/>
    </xf>
    <xf numFmtId="166" fontId="40" fillId="0" borderId="0" xfId="1" applyNumberFormat="1" applyFont="1" applyFill="1" applyBorder="1" applyAlignment="1">
      <alignment horizontal="center"/>
    </xf>
    <xf numFmtId="0" fontId="26" fillId="0" borderId="0" xfId="0" applyFont="1"/>
    <xf numFmtId="0" fontId="68" fillId="0" borderId="0" xfId="0" applyFont="1" applyAlignment="1">
      <alignment horizontal="justify" vertical="center"/>
    </xf>
    <xf numFmtId="3" fontId="25" fillId="0" borderId="0" xfId="0" applyNumberFormat="1" applyFont="1" applyAlignment="1">
      <alignment horizontal="right"/>
    </xf>
    <xf numFmtId="0" fontId="66" fillId="0" borderId="2" xfId="0" applyFont="1" applyBorder="1" applyAlignment="1">
      <alignment horizontal="center" vertical="center" wrapText="1"/>
    </xf>
    <xf numFmtId="0" fontId="66" fillId="0" borderId="2" xfId="0" applyFont="1" applyBorder="1" applyAlignment="1">
      <alignment vertical="center" wrapText="1"/>
    </xf>
    <xf numFmtId="0" fontId="67" fillId="0" borderId="2" xfId="0" applyFont="1" applyBorder="1" applyAlignment="1">
      <alignment vertical="center" wrapText="1"/>
    </xf>
    <xf numFmtId="170" fontId="8" fillId="0" borderId="2" xfId="10" applyNumberFormat="1" applyFont="1" applyFill="1" applyBorder="1" applyAlignment="1">
      <alignment horizontal="center" vertical="center" wrapText="1"/>
    </xf>
    <xf numFmtId="170" fontId="10" fillId="0" borderId="2" xfId="10" applyNumberFormat="1" applyFont="1" applyFill="1" applyBorder="1" applyAlignment="1">
      <alignment horizontal="center" vertical="center" wrapText="1"/>
    </xf>
    <xf numFmtId="0" fontId="66" fillId="0" borderId="0" xfId="0" applyFont="1" applyAlignment="1">
      <alignment horizontal="center" vertical="center" wrapText="1"/>
    </xf>
    <xf numFmtId="170" fontId="66" fillId="0" borderId="0" xfId="10" applyNumberFormat="1" applyFont="1" applyFill="1" applyBorder="1" applyAlignment="1">
      <alignment horizontal="center" vertical="center" wrapText="1"/>
    </xf>
    <xf numFmtId="0" fontId="65" fillId="0" borderId="0" xfId="0" applyFont="1" applyAlignment="1">
      <alignment horizontal="center"/>
    </xf>
    <xf numFmtId="0" fontId="68" fillId="0" borderId="0" xfId="0" applyFont="1" applyAlignment="1">
      <alignment horizontal="left" vertical="center" wrapText="1"/>
    </xf>
    <xf numFmtId="170" fontId="0" fillId="0" borderId="0" xfId="0" applyNumberFormat="1"/>
    <xf numFmtId="41" fontId="0" fillId="0" borderId="0" xfId="2" applyFont="1" applyFill="1"/>
    <xf numFmtId="0" fontId="0" fillId="0" borderId="0" xfId="0" applyAlignment="1">
      <alignment horizontal="left"/>
    </xf>
    <xf numFmtId="0" fontId="27" fillId="0" borderId="0" xfId="0" applyFont="1" applyAlignment="1">
      <alignment horizontal="left" indent="1"/>
    </xf>
    <xf numFmtId="0" fontId="26" fillId="0" borderId="0" xfId="0" applyFont="1" applyAlignment="1">
      <alignment wrapText="1"/>
    </xf>
    <xf numFmtId="0" fontId="30" fillId="0" borderId="0" xfId="0" applyFont="1" applyAlignment="1">
      <alignment horizontal="justify"/>
    </xf>
    <xf numFmtId="0" fontId="24" fillId="0" borderId="0" xfId="0" applyFont="1" applyAlignment="1">
      <alignment horizontal="center"/>
    </xf>
    <xf numFmtId="166" fontId="18" fillId="0" borderId="0" xfId="1" applyNumberFormat="1" applyFont="1" applyFill="1" applyBorder="1" applyAlignment="1">
      <alignment horizontal="center"/>
    </xf>
    <xf numFmtId="41" fontId="28" fillId="0" borderId="0" xfId="2" applyFont="1" applyFill="1" applyAlignment="1">
      <alignment horizontal="center" vertical="center"/>
    </xf>
    <xf numFmtId="41" fontId="25" fillId="0" borderId="0" xfId="2" applyFont="1" applyFill="1" applyAlignment="1">
      <alignment horizontal="center" vertical="center"/>
    </xf>
    <xf numFmtId="3" fontId="28" fillId="0" borderId="0" xfId="0" applyNumberFormat="1" applyFont="1" applyAlignment="1">
      <alignment vertical="center"/>
    </xf>
    <xf numFmtId="41" fontId="28" fillId="0" borderId="0" xfId="2" applyFont="1" applyFill="1" applyAlignment="1">
      <alignment horizontal="left" vertical="center"/>
    </xf>
    <xf numFmtId="3" fontId="25" fillId="0" borderId="4" xfId="0" applyNumberFormat="1" applyFont="1" applyBorder="1" applyAlignment="1">
      <alignment horizontal="center" vertical="center" wrapText="1"/>
    </xf>
    <xf numFmtId="3" fontId="25" fillId="0" borderId="6" xfId="0" applyNumberFormat="1" applyFont="1" applyBorder="1" applyAlignment="1">
      <alignment horizontal="center" vertical="center" wrapText="1"/>
    </xf>
    <xf numFmtId="3" fontId="31" fillId="0" borderId="0" xfId="0" applyNumberFormat="1" applyFont="1"/>
    <xf numFmtId="41" fontId="25" fillId="0" borderId="4" xfId="2" applyFont="1" applyFill="1" applyBorder="1" applyAlignment="1">
      <alignment vertical="center" wrapText="1"/>
    </xf>
    <xf numFmtId="41" fontId="32" fillId="0" borderId="5" xfId="2" applyFont="1" applyFill="1" applyBorder="1" applyAlignment="1">
      <alignment vertical="center" wrapText="1"/>
    </xf>
    <xf numFmtId="3" fontId="28" fillId="0" borderId="5" xfId="0" applyNumberFormat="1" applyFont="1" applyBorder="1" applyAlignment="1">
      <alignment horizontal="center" vertical="center" wrapText="1"/>
    </xf>
    <xf numFmtId="41" fontId="31" fillId="0" borderId="0" xfId="2" applyFont="1" applyFill="1"/>
    <xf numFmtId="41" fontId="28" fillId="0" borderId="5" xfId="2" applyFont="1" applyFill="1" applyBorder="1" applyAlignment="1">
      <alignment vertical="center" wrapText="1"/>
    </xf>
    <xf numFmtId="41" fontId="28" fillId="0" borderId="5" xfId="2" applyFont="1" applyFill="1" applyBorder="1" applyAlignment="1">
      <alignment vertical="center"/>
    </xf>
    <xf numFmtId="41" fontId="8" fillId="0" borderId="5" xfId="2" applyFont="1" applyFill="1" applyBorder="1" applyAlignment="1">
      <alignment vertical="center" wrapText="1"/>
    </xf>
    <xf numFmtId="41" fontId="10" fillId="0" borderId="5" xfId="2" applyFont="1" applyFill="1" applyBorder="1" applyAlignment="1">
      <alignment vertical="center" wrapText="1"/>
    </xf>
    <xf numFmtId="3" fontId="25" fillId="0" borderId="5" xfId="0" applyNumberFormat="1" applyFont="1" applyBorder="1" applyAlignment="1">
      <alignment horizontal="center" vertical="center" wrapText="1"/>
    </xf>
    <xf numFmtId="43" fontId="31" fillId="0" borderId="0" xfId="1" applyFont="1" applyFill="1"/>
    <xf numFmtId="41" fontId="25" fillId="0" borderId="5" xfId="2" applyFont="1" applyFill="1" applyBorder="1" applyAlignment="1">
      <alignment vertical="center" wrapText="1"/>
    </xf>
    <xf numFmtId="41" fontId="28" fillId="0" borderId="5" xfId="2" applyFont="1" applyFill="1" applyBorder="1" applyAlignment="1">
      <alignment horizontal="justify" vertical="center" wrapText="1"/>
    </xf>
    <xf numFmtId="41" fontId="25" fillId="0" borderId="2" xfId="2" applyFont="1" applyFill="1" applyBorder="1" applyAlignment="1">
      <alignment vertical="center" wrapText="1"/>
    </xf>
    <xf numFmtId="3" fontId="28" fillId="0" borderId="2" xfId="0" applyNumberFormat="1" applyFont="1" applyBorder="1" applyAlignment="1">
      <alignment horizontal="center" vertical="center" wrapText="1"/>
    </xf>
    <xf numFmtId="41" fontId="25" fillId="0" borderId="6" xfId="2" applyFont="1" applyFill="1" applyBorder="1" applyAlignment="1">
      <alignment vertical="center" wrapText="1"/>
    </xf>
    <xf numFmtId="41" fontId="31" fillId="0" borderId="0" xfId="0" applyNumberFormat="1" applyFont="1"/>
    <xf numFmtId="0" fontId="9" fillId="0" borderId="0" xfId="0" applyFont="1"/>
    <xf numFmtId="0" fontId="53" fillId="0" borderId="0" xfId="0" applyFont="1"/>
    <xf numFmtId="0" fontId="54" fillId="0" borderId="0" xfId="0" applyFont="1"/>
    <xf numFmtId="0" fontId="0" fillId="0" borderId="0" xfId="0" applyAlignment="1">
      <alignment horizontal="center"/>
    </xf>
    <xf numFmtId="0" fontId="54" fillId="0" borderId="0" xfId="0" applyFont="1" applyAlignment="1">
      <alignment horizontal="center"/>
    </xf>
    <xf numFmtId="41" fontId="56" fillId="0" borderId="0" xfId="2" applyFont="1" applyFill="1" applyAlignment="1">
      <alignment vertical="center"/>
    </xf>
    <xf numFmtId="3" fontId="56" fillId="0" borderId="0" xfId="0" applyNumberFormat="1" applyFont="1" applyAlignment="1">
      <alignment vertical="center"/>
    </xf>
    <xf numFmtId="0" fontId="56" fillId="0" borderId="0" xfId="0" applyFont="1" applyAlignment="1">
      <alignment vertical="center"/>
    </xf>
    <xf numFmtId="0" fontId="56" fillId="0" borderId="0" xfId="0" applyFont="1"/>
    <xf numFmtId="0" fontId="56" fillId="0" borderId="0" xfId="0" applyFont="1" applyAlignment="1">
      <alignment horizontal="center"/>
    </xf>
    <xf numFmtId="41" fontId="54" fillId="0" borderId="7" xfId="2" applyFont="1" applyFill="1" applyBorder="1" applyAlignment="1">
      <alignment vertical="center" wrapText="1"/>
    </xf>
    <xf numFmtId="3" fontId="54" fillId="0" borderId="37" xfId="0" applyNumberFormat="1" applyFont="1" applyBorder="1" applyAlignment="1">
      <alignment vertical="center" wrapText="1"/>
    </xf>
    <xf numFmtId="0" fontId="54" fillId="0" borderId="42" xfId="0" applyFont="1" applyBorder="1" applyAlignment="1">
      <alignment vertical="center" wrapText="1"/>
    </xf>
    <xf numFmtId="3" fontId="54" fillId="0" borderId="3" xfId="0" applyNumberFormat="1" applyFont="1" applyBorder="1" applyAlignment="1">
      <alignment vertical="center" wrapText="1"/>
    </xf>
    <xf numFmtId="0" fontId="20" fillId="0" borderId="0" xfId="0" applyFont="1" applyAlignment="1">
      <alignment horizontal="center"/>
    </xf>
    <xf numFmtId="41" fontId="54" fillId="0" borderId="22" xfId="2" applyFont="1" applyFill="1" applyBorder="1" applyAlignment="1">
      <alignment vertical="center" wrapText="1"/>
    </xf>
    <xf numFmtId="3" fontId="56" fillId="0" borderId="18" xfId="0" applyNumberFormat="1" applyFont="1" applyBorder="1" applyAlignment="1">
      <alignment vertical="center" wrapText="1"/>
    </xf>
    <xf numFmtId="0" fontId="54" fillId="0" borderId="23" xfId="0" applyFont="1" applyBorder="1" applyAlignment="1">
      <alignment vertical="center" wrapText="1"/>
    </xf>
    <xf numFmtId="3" fontId="56" fillId="0" borderId="28" xfId="0" applyNumberFormat="1" applyFont="1" applyBorder="1" applyAlignment="1">
      <alignment vertical="center" wrapText="1"/>
    </xf>
    <xf numFmtId="41" fontId="54" fillId="0" borderId="15" xfId="2" applyFont="1" applyFill="1" applyBorder="1" applyAlignment="1">
      <alignment vertical="center" wrapText="1"/>
    </xf>
    <xf numFmtId="3" fontId="54" fillId="0" borderId="5" xfId="0" applyNumberFormat="1" applyFont="1" applyBorder="1" applyAlignment="1">
      <alignment horizontal="right" vertical="center" wrapText="1"/>
    </xf>
    <xf numFmtId="0" fontId="54" fillId="0" borderId="0" xfId="0" applyFont="1" applyAlignment="1">
      <alignment vertical="center" wrapText="1"/>
    </xf>
    <xf numFmtId="3" fontId="56" fillId="0" borderId="5" xfId="0" applyNumberFormat="1" applyFont="1" applyBorder="1" applyAlignment="1">
      <alignment horizontal="right" vertical="center" wrapText="1"/>
    </xf>
    <xf numFmtId="41" fontId="56" fillId="0" borderId="15" xfId="2" applyFont="1" applyFill="1" applyBorder="1" applyAlignment="1">
      <alignment vertical="center" wrapText="1"/>
    </xf>
    <xf numFmtId="0" fontId="56" fillId="0" borderId="0" xfId="0" applyFont="1" applyAlignment="1">
      <alignment vertical="center" wrapText="1"/>
    </xf>
    <xf numFmtId="3" fontId="56" fillId="0" borderId="5" xfId="0" applyNumberFormat="1" applyFont="1" applyBorder="1" applyAlignment="1">
      <alignment vertical="center" wrapText="1"/>
    </xf>
    <xf numFmtId="3" fontId="54" fillId="0" borderId="5" xfId="0" applyNumberFormat="1" applyFont="1" applyBorder="1" applyAlignment="1">
      <alignment vertical="center" wrapText="1"/>
    </xf>
    <xf numFmtId="3" fontId="56" fillId="0" borderId="0" xfId="0" applyNumberFormat="1" applyFont="1" applyAlignment="1">
      <alignment horizontal="center"/>
    </xf>
    <xf numFmtId="0" fontId="54" fillId="0" borderId="5" xfId="0" applyFont="1" applyBorder="1" applyAlignment="1">
      <alignment vertical="center" wrapText="1"/>
    </xf>
    <xf numFmtId="3" fontId="54" fillId="0" borderId="27" xfId="0" applyNumberFormat="1" applyFont="1" applyBorder="1" applyAlignment="1">
      <alignment vertical="center" wrapText="1"/>
    </xf>
    <xf numFmtId="3" fontId="54" fillId="0" borderId="27" xfId="0" applyNumberFormat="1" applyFont="1" applyBorder="1" applyAlignment="1">
      <alignment horizontal="right" vertical="center" wrapText="1"/>
    </xf>
    <xf numFmtId="0" fontId="56" fillId="0" borderId="5" xfId="0" applyFont="1" applyBorder="1" applyAlignment="1">
      <alignment vertical="center" wrapText="1"/>
    </xf>
    <xf numFmtId="3" fontId="56" fillId="0" borderId="27" xfId="0" applyNumberFormat="1" applyFont="1" applyBorder="1" applyAlignment="1">
      <alignment horizontal="right" vertical="center" wrapText="1"/>
    </xf>
    <xf numFmtId="41" fontId="54" fillId="0" borderId="0" xfId="2" applyFont="1" applyFill="1" applyBorder="1" applyAlignment="1">
      <alignment vertical="center" wrapText="1"/>
    </xf>
    <xf numFmtId="3" fontId="59" fillId="0" borderId="6" xfId="0" applyNumberFormat="1" applyFont="1" applyBorder="1" applyAlignment="1">
      <alignment horizontal="right" vertical="center" wrapText="1"/>
    </xf>
    <xf numFmtId="41" fontId="54" fillId="0" borderId="26" xfId="2" applyFont="1" applyFill="1" applyBorder="1" applyAlignment="1">
      <alignment horizontal="left" vertical="center" wrapText="1"/>
    </xf>
    <xf numFmtId="3" fontId="54" fillId="0" borderId="13" xfId="0" applyNumberFormat="1" applyFont="1" applyBorder="1" applyAlignment="1">
      <alignment horizontal="right" vertical="center" wrapText="1"/>
    </xf>
    <xf numFmtId="0" fontId="54" fillId="0" borderId="13" xfId="0" applyFont="1" applyBorder="1" applyAlignment="1">
      <alignment horizontal="center" vertical="center" wrapText="1"/>
    </xf>
    <xf numFmtId="3" fontId="54" fillId="0" borderId="28" xfId="0" applyNumberFormat="1" applyFont="1" applyBorder="1" applyAlignment="1">
      <alignment horizontal="right" vertical="center" wrapText="1"/>
    </xf>
    <xf numFmtId="3" fontId="59" fillId="0" borderId="0" xfId="0" applyNumberFormat="1" applyFont="1" applyAlignment="1">
      <alignment horizontal="center"/>
    </xf>
    <xf numFmtId="171" fontId="0" fillId="0" borderId="0" xfId="0" applyNumberFormat="1"/>
    <xf numFmtId="41" fontId="56" fillId="0" borderId="0" xfId="2" applyFont="1" applyFill="1" applyAlignment="1">
      <alignment horizontal="justify" vertical="center"/>
    </xf>
    <xf numFmtId="41" fontId="54" fillId="0" borderId="0" xfId="2" applyFont="1" applyFill="1" applyAlignment="1">
      <alignment horizontal="center" vertical="center"/>
    </xf>
    <xf numFmtId="41" fontId="54" fillId="0" borderId="0" xfId="2" applyFont="1" applyFill="1" applyAlignment="1">
      <alignment horizontal="left" vertical="center"/>
    </xf>
    <xf numFmtId="3" fontId="56" fillId="0" borderId="0" xfId="0" applyNumberFormat="1" applyFont="1"/>
    <xf numFmtId="41" fontId="56" fillId="0" borderId="0" xfId="2" applyFont="1" applyFill="1" applyAlignment="1">
      <alignment horizontal="left" vertical="center"/>
    </xf>
    <xf numFmtId="3" fontId="56" fillId="0" borderId="0" xfId="0" applyNumberFormat="1" applyFont="1" applyAlignment="1">
      <alignment horizontal="center" vertical="center"/>
    </xf>
    <xf numFmtId="0" fontId="56" fillId="0" borderId="0" xfId="0" applyFont="1" applyAlignment="1">
      <alignment horizontal="center" vertical="center"/>
    </xf>
    <xf numFmtId="10" fontId="31" fillId="2" borderId="0" xfId="0" applyNumberFormat="1" applyFont="1" applyFill="1" applyAlignment="1">
      <alignment horizontal="center"/>
    </xf>
    <xf numFmtId="10" fontId="0" fillId="0" borderId="0" xfId="0" applyNumberFormat="1"/>
    <xf numFmtId="41" fontId="0" fillId="0" borderId="0" xfId="0" applyNumberFormat="1"/>
    <xf numFmtId="3" fontId="59" fillId="0" borderId="0" xfId="0" applyNumberFormat="1" applyFont="1" applyAlignment="1">
      <alignment horizontal="center" vertical="center"/>
    </xf>
    <xf numFmtId="41" fontId="31" fillId="0" borderId="0" xfId="2" applyFont="1"/>
    <xf numFmtId="41" fontId="52" fillId="0" borderId="0" xfId="2" applyFont="1"/>
    <xf numFmtId="3" fontId="8" fillId="0" borderId="5" xfId="0" applyNumberFormat="1" applyFont="1" applyBorder="1" applyAlignment="1">
      <alignment horizontal="center" vertical="center" wrapText="1"/>
    </xf>
    <xf numFmtId="9" fontId="25" fillId="2" borderId="2" xfId="8" applyFont="1" applyFill="1" applyBorder="1" applyAlignment="1">
      <alignment horizontal="right" vertical="center" wrapText="1"/>
    </xf>
    <xf numFmtId="10" fontId="25" fillId="2" borderId="2" xfId="8" applyNumberFormat="1" applyFont="1" applyFill="1" applyBorder="1" applyAlignment="1">
      <alignment horizontal="right" vertical="center" wrapText="1"/>
    </xf>
    <xf numFmtId="0" fontId="28" fillId="2" borderId="2" xfId="0" applyFont="1" applyFill="1" applyBorder="1" applyAlignment="1">
      <alignment vertical="center" wrapText="1"/>
    </xf>
    <xf numFmtId="10" fontId="0" fillId="0" borderId="0" xfId="8" applyNumberFormat="1" applyFont="1"/>
    <xf numFmtId="10" fontId="28" fillId="2" borderId="2" xfId="8" applyNumberFormat="1" applyFont="1" applyFill="1" applyBorder="1" applyAlignment="1">
      <alignment horizontal="left" vertical="center" wrapText="1"/>
    </xf>
    <xf numFmtId="10" fontId="28" fillId="2" borderId="2" xfId="8" applyNumberFormat="1" applyFont="1" applyFill="1" applyBorder="1" applyAlignment="1">
      <alignment vertical="center" wrapText="1"/>
    </xf>
    <xf numFmtId="10" fontId="25" fillId="2" borderId="2" xfId="8" applyNumberFormat="1" applyFont="1" applyFill="1" applyBorder="1" applyAlignment="1">
      <alignment horizontal="center" vertical="center" wrapText="1"/>
    </xf>
    <xf numFmtId="0" fontId="49" fillId="2" borderId="0" xfId="0" applyFont="1" applyFill="1" applyAlignment="1">
      <alignment horizontal="center"/>
    </xf>
    <xf numFmtId="0" fontId="28" fillId="2" borderId="0" xfId="0" applyFont="1" applyFill="1" applyAlignment="1">
      <alignment horizontal="left" wrapText="1"/>
    </xf>
    <xf numFmtId="0" fontId="25" fillId="2" borderId="0" xfId="0" applyFont="1" applyFill="1" applyAlignment="1">
      <alignment horizontal="left"/>
    </xf>
    <xf numFmtId="0" fontId="25" fillId="2" borderId="0" xfId="0" applyFont="1" applyFill="1" applyAlignment="1">
      <alignment horizontal="center"/>
    </xf>
    <xf numFmtId="0" fontId="33" fillId="2" borderId="0" xfId="0" applyFont="1" applyFill="1" applyAlignment="1">
      <alignment horizontal="center"/>
    </xf>
    <xf numFmtId="0" fontId="54" fillId="0" borderId="5" xfId="0" applyFont="1" applyBorder="1" applyAlignment="1">
      <alignment horizontal="left" vertical="center" wrapText="1"/>
    </xf>
    <xf numFmtId="3" fontId="54" fillId="0" borderId="5" xfId="0" applyNumberFormat="1" applyFont="1" applyBorder="1" applyAlignment="1">
      <alignment horizontal="right" vertical="center" wrapText="1"/>
    </xf>
    <xf numFmtId="0" fontId="56" fillId="0" borderId="5" xfId="0" applyFont="1" applyBorder="1" applyAlignment="1">
      <alignment horizontal="left" vertical="center" wrapText="1"/>
    </xf>
    <xf numFmtId="3" fontId="56" fillId="0" borderId="5" xfId="0" applyNumberFormat="1" applyFont="1" applyBorder="1" applyAlignment="1">
      <alignment horizontal="right" vertical="center" wrapText="1"/>
    </xf>
    <xf numFmtId="41" fontId="28" fillId="0" borderId="0" xfId="2" applyFont="1" applyFill="1" applyAlignment="1">
      <alignment horizontal="center" vertical="center"/>
    </xf>
    <xf numFmtId="41" fontId="28" fillId="0" borderId="4" xfId="2" applyFont="1" applyFill="1" applyBorder="1" applyAlignment="1">
      <alignment vertical="center" wrapText="1"/>
    </xf>
    <xf numFmtId="41" fontId="28" fillId="0" borderId="6" xfId="2" applyFont="1" applyFill="1" applyBorder="1" applyAlignment="1">
      <alignment vertical="center" wrapText="1"/>
    </xf>
    <xf numFmtId="3" fontId="25" fillId="0" borderId="4" xfId="0" applyNumberFormat="1" applyFont="1" applyBorder="1" applyAlignment="1">
      <alignment horizontal="center" vertical="center" wrapText="1"/>
    </xf>
    <xf numFmtId="3" fontId="25" fillId="0" borderId="6" xfId="0" applyNumberFormat="1" applyFont="1" applyBorder="1" applyAlignment="1">
      <alignment horizontal="center" vertical="center" wrapText="1"/>
    </xf>
    <xf numFmtId="41" fontId="34" fillId="0" borderId="0" xfId="2" applyFont="1" applyFill="1" applyAlignment="1">
      <alignment horizontal="center" vertical="center"/>
    </xf>
    <xf numFmtId="41" fontId="25" fillId="0" borderId="0" xfId="2" applyFont="1" applyFill="1" applyAlignment="1">
      <alignment horizontal="center"/>
    </xf>
    <xf numFmtId="3" fontId="9" fillId="0" borderId="0" xfId="0" applyNumberFormat="1" applyFont="1" applyAlignment="1">
      <alignment horizontal="left"/>
    </xf>
    <xf numFmtId="41" fontId="33" fillId="2" borderId="36" xfId="2" applyFont="1" applyFill="1" applyBorder="1" applyAlignment="1">
      <alignment horizontal="center"/>
    </xf>
    <xf numFmtId="41" fontId="33" fillId="2" borderId="21" xfId="2" applyFont="1" applyFill="1" applyBorder="1" applyAlignment="1">
      <alignment horizontal="center"/>
    </xf>
    <xf numFmtId="41" fontId="34" fillId="2" borderId="0" xfId="2" applyFont="1" applyFill="1" applyAlignment="1">
      <alignment horizontal="center" vertical="center"/>
    </xf>
    <xf numFmtId="41" fontId="25" fillId="2" borderId="0" xfId="2" applyFont="1" applyFill="1" applyAlignment="1">
      <alignment horizontal="center" vertical="center"/>
    </xf>
    <xf numFmtId="41" fontId="28" fillId="2" borderId="0" xfId="2" applyFont="1" applyFill="1" applyAlignment="1">
      <alignment horizontal="center" vertical="center"/>
    </xf>
    <xf numFmtId="0" fontId="33" fillId="2" borderId="0" xfId="0" applyFont="1" applyFill="1" applyAlignment="1">
      <alignment vertical="top" wrapText="1"/>
    </xf>
    <xf numFmtId="0" fontId="33" fillId="2" borderId="1" xfId="0" applyFont="1" applyFill="1" applyBorder="1" applyAlignment="1">
      <alignment vertical="top" wrapText="1"/>
    </xf>
    <xf numFmtId="0" fontId="35" fillId="2" borderId="43" xfId="0" applyFont="1" applyFill="1" applyBorder="1" applyAlignment="1">
      <alignment horizontal="center" vertical="top" wrapText="1"/>
    </xf>
    <xf numFmtId="0" fontId="35" fillId="2" borderId="20" xfId="0" applyFont="1" applyFill="1" applyBorder="1" applyAlignment="1">
      <alignment horizontal="center" vertical="top" wrapText="1"/>
    </xf>
    <xf numFmtId="0" fontId="35" fillId="2" borderId="4" xfId="0" applyFont="1" applyFill="1" applyBorder="1" applyAlignment="1">
      <alignment horizontal="center" vertical="center" wrapText="1"/>
    </xf>
    <xf numFmtId="0" fontId="35" fillId="2" borderId="6" xfId="0" applyFont="1" applyFill="1" applyBorder="1" applyAlignment="1">
      <alignment horizontal="center" vertical="center" wrapText="1"/>
    </xf>
    <xf numFmtId="0" fontId="35" fillId="2" borderId="25" xfId="0" applyFont="1" applyFill="1" applyBorder="1" applyAlignment="1">
      <alignment horizontal="center" vertical="center" wrapText="1"/>
    </xf>
    <xf numFmtId="0" fontId="35" fillId="2" borderId="47" xfId="0" applyFont="1" applyFill="1" applyBorder="1" applyAlignment="1">
      <alignment horizontal="center" vertical="center" wrapText="1"/>
    </xf>
    <xf numFmtId="0" fontId="35" fillId="2" borderId="44" xfId="0" applyFont="1" applyFill="1" applyBorder="1" applyAlignment="1">
      <alignment horizontal="center" vertical="center" wrapText="1"/>
    </xf>
    <xf numFmtId="41" fontId="49" fillId="2" borderId="0" xfId="2" applyFont="1" applyFill="1" applyAlignment="1">
      <alignment horizontal="center" vertical="center"/>
    </xf>
    <xf numFmtId="41" fontId="33" fillId="2" borderId="0" xfId="2" applyFont="1" applyFill="1" applyAlignment="1">
      <alignment horizontal="center" vertical="center"/>
    </xf>
    <xf numFmtId="41" fontId="35" fillId="2" borderId="45" xfId="2" applyFont="1" applyFill="1" applyBorder="1" applyAlignment="1">
      <alignment horizontal="center" vertical="center" wrapText="1"/>
    </xf>
    <xf numFmtId="41" fontId="35" fillId="2" borderId="46" xfId="2" applyFont="1" applyFill="1" applyBorder="1" applyAlignment="1">
      <alignment horizontal="center" vertical="center" wrapText="1"/>
    </xf>
    <xf numFmtId="41" fontId="35" fillId="2" borderId="36" xfId="2" applyFont="1" applyFill="1" applyBorder="1" applyAlignment="1">
      <alignment horizontal="center" vertical="center" wrapText="1"/>
    </xf>
    <xf numFmtId="41" fontId="35" fillId="2" borderId="21" xfId="2" applyFont="1" applyFill="1" applyBorder="1" applyAlignment="1">
      <alignment horizontal="center" vertical="center" wrapText="1"/>
    </xf>
    <xf numFmtId="0" fontId="35" fillId="2" borderId="43" xfId="0" applyFont="1" applyFill="1" applyBorder="1" applyAlignment="1">
      <alignment horizontal="center" vertical="center" wrapText="1"/>
    </xf>
    <xf numFmtId="3" fontId="35" fillId="2" borderId="4" xfId="0" applyNumberFormat="1" applyFont="1" applyFill="1" applyBorder="1" applyAlignment="1">
      <alignment horizontal="center" vertical="center" wrapText="1"/>
    </xf>
    <xf numFmtId="3" fontId="35" fillId="2" borderId="6" xfId="0" applyNumberFormat="1" applyFont="1" applyFill="1" applyBorder="1" applyAlignment="1">
      <alignment horizontal="center" vertical="center" wrapText="1"/>
    </xf>
    <xf numFmtId="0" fontId="35" fillId="2" borderId="39" xfId="0" applyFont="1" applyFill="1" applyBorder="1" applyAlignment="1">
      <alignment horizontal="center" vertical="center" wrapText="1"/>
    </xf>
    <xf numFmtId="0" fontId="35" fillId="2" borderId="41" xfId="0" applyFont="1" applyFill="1" applyBorder="1" applyAlignment="1">
      <alignment horizontal="center" vertical="center" wrapText="1"/>
    </xf>
    <xf numFmtId="0" fontId="66" fillId="0" borderId="2" xfId="0" applyFont="1" applyBorder="1" applyAlignment="1">
      <alignment horizontal="center" vertical="center" wrapText="1"/>
    </xf>
    <xf numFmtId="0" fontId="25" fillId="0" borderId="2" xfId="0" applyFont="1" applyBorder="1" applyAlignment="1">
      <alignment horizontal="center" vertical="center" wrapText="1"/>
    </xf>
    <xf numFmtId="0" fontId="26" fillId="0" borderId="0" xfId="0" applyFont="1" applyAlignment="1">
      <alignment horizontal="left" wrapText="1"/>
    </xf>
    <xf numFmtId="0" fontId="45" fillId="0" borderId="0" xfId="0" applyFont="1" applyAlignment="1">
      <alignment horizontal="left"/>
    </xf>
    <xf numFmtId="0" fontId="14" fillId="0" borderId="8" xfId="0" applyFont="1" applyBorder="1" applyAlignment="1">
      <alignment horizontal="center"/>
    </xf>
    <xf numFmtId="0" fontId="14" fillId="0" borderId="11" xfId="0" applyFont="1" applyBorder="1" applyAlignment="1">
      <alignment horizontal="center"/>
    </xf>
    <xf numFmtId="0" fontId="14" fillId="0" borderId="9" xfId="0" applyFont="1" applyBorder="1" applyAlignment="1">
      <alignment horizontal="center" wrapText="1"/>
    </xf>
    <xf numFmtId="0" fontId="14" fillId="0" borderId="2" xfId="0" applyFont="1" applyBorder="1" applyAlignment="1">
      <alignment horizontal="center" wrapText="1"/>
    </xf>
    <xf numFmtId="0" fontId="63" fillId="0" borderId="41" xfId="0" applyFont="1" applyBorder="1" applyAlignment="1">
      <alignment horizontal="left" vertical="center"/>
    </xf>
    <xf numFmtId="0" fontId="68" fillId="0" borderId="0" xfId="0" applyFont="1" applyAlignment="1">
      <alignment horizontal="left" vertical="center" wrapText="1"/>
    </xf>
    <xf numFmtId="0" fontId="64" fillId="0" borderId="32" xfId="0" applyFont="1" applyBorder="1" applyAlignment="1">
      <alignment horizontal="center" wrapText="1"/>
    </xf>
    <xf numFmtId="0" fontId="64" fillId="0" borderId="30" xfId="0" applyFont="1" applyBorder="1" applyAlignment="1">
      <alignment horizontal="center" wrapText="1"/>
    </xf>
    <xf numFmtId="0" fontId="71" fillId="0" borderId="32" xfId="0" applyFont="1" applyBorder="1" applyAlignment="1">
      <alignment horizontal="left"/>
    </xf>
    <xf numFmtId="0" fontId="71" fillId="0" borderId="30" xfId="0" applyFont="1" applyBorder="1" applyAlignment="1">
      <alignment horizontal="left"/>
    </xf>
    <xf numFmtId="0" fontId="14" fillId="0" borderId="10" xfId="0" applyFont="1" applyBorder="1" applyAlignment="1">
      <alignment horizontal="center" wrapText="1"/>
    </xf>
    <xf numFmtId="0" fontId="14" fillId="0" borderId="25" xfId="0" applyFont="1" applyBorder="1" applyAlignment="1">
      <alignment horizontal="center" wrapText="1"/>
    </xf>
    <xf numFmtId="0" fontId="37" fillId="0" borderId="0" xfId="0" applyFont="1" applyAlignment="1">
      <alignment horizontal="left" wrapText="1"/>
    </xf>
    <xf numFmtId="0" fontId="27" fillId="0" borderId="0" xfId="0" applyFont="1" applyAlignment="1">
      <alignment horizontal="left"/>
    </xf>
    <xf numFmtId="0" fontId="11" fillId="0" borderId="0" xfId="0" applyFont="1" applyAlignment="1">
      <alignment horizontal="left" wrapText="1"/>
    </xf>
    <xf numFmtId="0" fontId="26" fillId="0" borderId="0" xfId="0" applyFont="1" applyAlignment="1">
      <alignment horizontal="left" vertical="center" wrapText="1"/>
    </xf>
    <xf numFmtId="0" fontId="51" fillId="0" borderId="0" xfId="0" applyFont="1" applyAlignment="1">
      <alignment horizontal="left" vertical="center" wrapText="1"/>
    </xf>
    <xf numFmtId="0" fontId="43" fillId="0" borderId="0" xfId="0" applyFont="1" applyAlignment="1">
      <alignment horizontal="left" wrapText="1"/>
    </xf>
  </cellXfs>
  <cellStyles count="18">
    <cellStyle name="Excel Built-in Normal" xfId="9" xr:uid="{00000000-0005-0000-0000-000000000000}"/>
    <cellStyle name="Hipervínculo 2" xfId="15" xr:uid="{00000000-0005-0000-0000-000001000000}"/>
    <cellStyle name="Millares" xfId="1" builtinId="3"/>
    <cellStyle name="Millares [0]" xfId="2" builtinId="6"/>
    <cellStyle name="Millares [0] 2" xfId="3" xr:uid="{00000000-0005-0000-0000-000004000000}"/>
    <cellStyle name="Millares [0] 3" xfId="11" xr:uid="{00000000-0005-0000-0000-000005000000}"/>
    <cellStyle name="Millares [0] 4" xfId="16" xr:uid="{00000000-0005-0000-0000-000006000000}"/>
    <cellStyle name="Millares 2" xfId="12" xr:uid="{00000000-0005-0000-0000-000007000000}"/>
    <cellStyle name="Millares 3" xfId="13" xr:uid="{00000000-0005-0000-0000-000008000000}"/>
    <cellStyle name="Millares 4" xfId="10" xr:uid="{00000000-0005-0000-0000-000009000000}"/>
    <cellStyle name="Millares 5" xfId="17" xr:uid="{00000000-0005-0000-0000-00000A000000}"/>
    <cellStyle name="Normal" xfId="0" builtinId="0"/>
    <cellStyle name="Normal 17 2" xfId="4" xr:uid="{00000000-0005-0000-0000-00000C000000}"/>
    <cellStyle name="Normal 2" xfId="14" xr:uid="{00000000-0005-0000-0000-00000D000000}"/>
    <cellStyle name="Normal 6" xfId="5" xr:uid="{00000000-0005-0000-0000-00000E000000}"/>
    <cellStyle name="Normal 7" xfId="6" xr:uid="{00000000-0005-0000-0000-00000F000000}"/>
    <cellStyle name="Normal 9" xfId="7" xr:uid="{00000000-0005-0000-0000-000010000000}"/>
    <cellStyle name="Porcentaje" xfId="8"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2.emf"/><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2.emf"/><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2.emf"/><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2.emf"/><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4</xdr:col>
      <xdr:colOff>304800</xdr:colOff>
      <xdr:row>11</xdr:row>
      <xdr:rowOff>38100</xdr:rowOff>
    </xdr:from>
    <xdr:to>
      <xdr:col>4</xdr:col>
      <xdr:colOff>304800</xdr:colOff>
      <xdr:row>11</xdr:row>
      <xdr:rowOff>38100</xdr:rowOff>
    </xdr:to>
    <xdr:sp macro="" textlink="">
      <xdr:nvSpPr>
        <xdr:cNvPr id="8985" name="Line 1">
          <a:extLst>
            <a:ext uri="{FF2B5EF4-FFF2-40B4-BE49-F238E27FC236}">
              <a16:creationId xmlns:a16="http://schemas.microsoft.com/office/drawing/2014/main" id="{D094FAE1-763E-4EFF-9FBA-4A72E48B66D5}"/>
            </a:ext>
          </a:extLst>
        </xdr:cNvPr>
        <xdr:cNvSpPr>
          <a:spLocks noChangeShapeType="1"/>
        </xdr:cNvSpPr>
      </xdr:nvSpPr>
      <xdr:spPr bwMode="auto">
        <a:xfrm>
          <a:off x="7791450" y="22669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administracion@indexcbsa.com" TargetMode="Externa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N106"/>
  <sheetViews>
    <sheetView showGridLines="0" topLeftCell="A94" zoomScale="85" zoomScaleNormal="85" zoomScaleSheetLayoutView="80" workbookViewId="0">
      <selection activeCell="B54" sqref="B54"/>
    </sheetView>
  </sheetViews>
  <sheetFormatPr baseColWidth="10" defaultColWidth="11.42578125" defaultRowHeight="11.25" x14ac:dyDescent="0.2"/>
  <cols>
    <col min="1" max="1" width="32.42578125" style="13" customWidth="1"/>
    <col min="2" max="2" width="49" style="13" customWidth="1"/>
    <col min="3" max="3" width="19.28515625" style="8" customWidth="1"/>
    <col min="4" max="4" width="26.140625" style="8" customWidth="1"/>
    <col min="5" max="5" width="17" style="8" customWidth="1"/>
    <col min="6" max="6" width="14.28515625" style="8" customWidth="1"/>
    <col min="7" max="7" width="15.140625" style="8" customWidth="1"/>
    <col min="8" max="8" width="15.140625" style="8" bestFit="1" customWidth="1"/>
    <col min="9" max="9" width="19.28515625" style="8" customWidth="1"/>
    <col min="10" max="10" width="15.85546875" style="8" customWidth="1"/>
    <col min="11" max="14" width="11.42578125" style="9" customWidth="1"/>
    <col min="15" max="16384" width="11.42578125" style="10"/>
  </cols>
  <sheetData>
    <row r="1" spans="1:14" ht="22.5" customHeight="1" x14ac:dyDescent="0.25">
      <c r="A1" s="328" t="s">
        <v>384</v>
      </c>
      <c r="B1" s="328"/>
      <c r="C1" s="328"/>
      <c r="D1" s="328"/>
      <c r="E1" s="328"/>
      <c r="F1" s="328"/>
      <c r="G1" s="328"/>
      <c r="H1" s="328"/>
      <c r="I1" s="328"/>
      <c r="J1"/>
      <c r="K1"/>
      <c r="L1"/>
      <c r="M1"/>
      <c r="N1"/>
    </row>
    <row r="2" spans="1:14" ht="17.25" customHeight="1" x14ac:dyDescent="0.25">
      <c r="A2" s="331" t="s">
        <v>0</v>
      </c>
      <c r="B2" s="331"/>
      <c r="C2" s="331"/>
      <c r="D2" s="331"/>
      <c r="E2" s="331"/>
      <c r="F2" s="331"/>
      <c r="G2" s="331"/>
      <c r="H2" s="331"/>
      <c r="I2" s="331"/>
      <c r="J2"/>
      <c r="K2"/>
      <c r="L2"/>
      <c r="M2"/>
      <c r="N2"/>
    </row>
    <row r="3" spans="1:14" ht="20.25" customHeight="1" x14ac:dyDescent="0.25">
      <c r="A3" s="332" t="s">
        <v>480</v>
      </c>
      <c r="B3" s="332"/>
      <c r="C3" s="332"/>
      <c r="D3" s="332"/>
      <c r="E3" s="332"/>
      <c r="F3" s="332"/>
      <c r="G3" s="332"/>
      <c r="H3" s="332"/>
      <c r="I3" s="332"/>
      <c r="J3"/>
      <c r="K3"/>
      <c r="L3"/>
      <c r="M3"/>
      <c r="N3"/>
    </row>
    <row r="5" spans="1:14" ht="15" x14ac:dyDescent="0.25">
      <c r="A5" s="14" t="s">
        <v>1</v>
      </c>
      <c r="B5" s="75" t="s">
        <v>2</v>
      </c>
      <c r="C5"/>
      <c r="D5"/>
      <c r="E5"/>
      <c r="F5"/>
      <c r="G5"/>
      <c r="H5"/>
      <c r="I5"/>
      <c r="J5"/>
      <c r="K5"/>
      <c r="L5"/>
      <c r="M5"/>
      <c r="N5"/>
    </row>
    <row r="6" spans="1:14" s="73" customFormat="1" ht="18" customHeight="1" x14ac:dyDescent="0.25">
      <c r="A6" s="70" t="s">
        <v>385</v>
      </c>
      <c r="B6" s="71"/>
      <c r="C6" s="72"/>
      <c r="D6" s="72"/>
      <c r="E6" s="72"/>
      <c r="F6" s="72"/>
      <c r="G6" s="72"/>
      <c r="H6" s="72"/>
      <c r="I6" s="72"/>
      <c r="J6" s="72"/>
      <c r="K6" s="74"/>
      <c r="L6" s="74"/>
      <c r="M6" s="74"/>
      <c r="N6" s="74"/>
    </row>
    <row r="7" spans="1:14" ht="15" x14ac:dyDescent="0.25">
      <c r="A7" s="14" t="s">
        <v>448</v>
      </c>
      <c r="B7"/>
      <c r="C7"/>
      <c r="D7"/>
      <c r="E7"/>
      <c r="F7"/>
      <c r="G7"/>
      <c r="H7"/>
      <c r="I7"/>
      <c r="J7"/>
      <c r="K7"/>
      <c r="L7"/>
      <c r="M7"/>
      <c r="N7"/>
    </row>
    <row r="8" spans="1:14" ht="15" x14ac:dyDescent="0.25">
      <c r="A8" s="13" t="s">
        <v>437</v>
      </c>
      <c r="B8"/>
      <c r="C8"/>
      <c r="D8"/>
      <c r="E8"/>
      <c r="F8"/>
      <c r="G8"/>
      <c r="H8"/>
      <c r="I8"/>
      <c r="J8"/>
      <c r="K8"/>
      <c r="L8"/>
      <c r="M8"/>
      <c r="N8"/>
    </row>
    <row r="9" spans="1:14" ht="15" x14ac:dyDescent="0.25">
      <c r="A9" s="13" t="s">
        <v>432</v>
      </c>
      <c r="B9" s="10"/>
      <c r="C9"/>
      <c r="D9"/>
      <c r="E9"/>
      <c r="F9"/>
      <c r="G9"/>
      <c r="H9"/>
      <c r="I9"/>
      <c r="J9"/>
      <c r="K9"/>
      <c r="L9"/>
      <c r="M9"/>
      <c r="N9"/>
    </row>
    <row r="10" spans="1:14" ht="15" x14ac:dyDescent="0.25">
      <c r="A10" s="13" t="s">
        <v>438</v>
      </c>
      <c r="B10"/>
      <c r="C10"/>
      <c r="D10"/>
      <c r="E10"/>
      <c r="F10"/>
      <c r="G10"/>
      <c r="H10"/>
      <c r="I10"/>
      <c r="J10"/>
      <c r="K10"/>
      <c r="L10"/>
      <c r="M10"/>
      <c r="N10"/>
    </row>
    <row r="11" spans="1:14" ht="15" x14ac:dyDescent="0.25">
      <c r="A11" s="13" t="s">
        <v>439</v>
      </c>
      <c r="B11"/>
      <c r="C11"/>
      <c r="D11"/>
      <c r="E11"/>
      <c r="F11"/>
      <c r="G11"/>
      <c r="H11"/>
      <c r="I11"/>
      <c r="J11"/>
      <c r="K11"/>
      <c r="L11"/>
      <c r="M11"/>
      <c r="N11"/>
    </row>
    <row r="12" spans="1:14" ht="15" x14ac:dyDescent="0.25">
      <c r="A12" s="13" t="s">
        <v>433</v>
      </c>
      <c r="B12" s="10"/>
      <c r="C12"/>
      <c r="D12"/>
      <c r="E12"/>
      <c r="F12"/>
      <c r="G12"/>
      <c r="H12"/>
      <c r="I12"/>
      <c r="J12"/>
      <c r="K12"/>
      <c r="L12"/>
      <c r="M12"/>
      <c r="N12"/>
    </row>
    <row r="13" spans="1:14" ht="15" x14ac:dyDescent="0.25">
      <c r="A13" s="13" t="s">
        <v>434</v>
      </c>
      <c r="B13" t="s">
        <v>386</v>
      </c>
      <c r="C13"/>
      <c r="D13"/>
      <c r="E13"/>
      <c r="F13"/>
      <c r="G13"/>
      <c r="H13"/>
      <c r="I13"/>
      <c r="J13"/>
      <c r="K13"/>
      <c r="L13"/>
      <c r="M13"/>
      <c r="N13"/>
    </row>
    <row r="14" spans="1:14" ht="15" x14ac:dyDescent="0.25">
      <c r="A14" s="13" t="s">
        <v>435</v>
      </c>
      <c r="B14" t="s">
        <v>429</v>
      </c>
      <c r="C14" s="11"/>
      <c r="D14"/>
      <c r="E14"/>
      <c r="F14"/>
      <c r="G14"/>
      <c r="H14"/>
      <c r="I14"/>
      <c r="J14"/>
      <c r="K14"/>
      <c r="L14"/>
      <c r="M14"/>
      <c r="N14"/>
    </row>
    <row r="15" spans="1:14" ht="15" x14ac:dyDescent="0.25">
      <c r="A15" s="11" t="s">
        <v>436</v>
      </c>
      <c r="B15"/>
      <c r="C15"/>
      <c r="D15"/>
      <c r="E15"/>
      <c r="F15"/>
      <c r="G15"/>
      <c r="H15"/>
      <c r="I15"/>
      <c r="J15"/>
      <c r="K15"/>
      <c r="L15"/>
      <c r="M15"/>
      <c r="N15"/>
    </row>
    <row r="16" spans="1:14" s="73" customFormat="1" ht="17.25" customHeight="1" x14ac:dyDescent="0.15">
      <c r="A16" s="13"/>
      <c r="B16" s="70"/>
      <c r="C16" s="72"/>
      <c r="D16" s="72"/>
      <c r="J16" s="74"/>
      <c r="K16" s="74"/>
      <c r="L16" s="74"/>
      <c r="M16" s="74"/>
      <c r="N16" s="74"/>
    </row>
    <row r="17" spans="1:14" ht="22.5" x14ac:dyDescent="0.25">
      <c r="A17" s="117" t="s">
        <v>3</v>
      </c>
      <c r="B17"/>
      <c r="C17"/>
      <c r="D17"/>
      <c r="E17" s="10"/>
      <c r="F17" s="10"/>
      <c r="G17" s="10"/>
      <c r="H17" s="10"/>
      <c r="I17" s="10"/>
      <c r="J17" s="9"/>
      <c r="K17"/>
      <c r="L17"/>
      <c r="M17"/>
      <c r="N17"/>
    </row>
    <row r="18" spans="1:14" ht="11.25" customHeight="1" x14ac:dyDescent="0.25">
      <c r="A18" s="13" t="s">
        <v>4</v>
      </c>
      <c r="B18" s="329" t="s">
        <v>387</v>
      </c>
      <c r="C18" s="329"/>
      <c r="D18" s="13"/>
      <c r="E18" s="10"/>
      <c r="F18" s="10"/>
      <c r="G18" s="10"/>
      <c r="H18" s="10"/>
      <c r="I18" s="10"/>
      <c r="J18" s="9"/>
      <c r="K18"/>
      <c r="L18"/>
      <c r="M18"/>
      <c r="N18"/>
    </row>
    <row r="19" spans="1:14" ht="15" x14ac:dyDescent="0.25">
      <c r="A19" s="13" t="s">
        <v>5</v>
      </c>
      <c r="B19" s="118" t="s">
        <v>392</v>
      </c>
      <c r="C19" s="116"/>
      <c r="D19" s="116"/>
      <c r="E19"/>
      <c r="F19"/>
      <c r="G19"/>
      <c r="H19"/>
      <c r="I19"/>
      <c r="J19"/>
      <c r="K19"/>
      <c r="L19"/>
      <c r="M19"/>
      <c r="N19"/>
    </row>
    <row r="21" spans="1:14" ht="15.75" thickBot="1" x14ac:dyDescent="0.3">
      <c r="A21" s="14" t="s">
        <v>6</v>
      </c>
      <c r="B21" s="14" t="s">
        <v>7</v>
      </c>
      <c r="C21"/>
      <c r="D21"/>
      <c r="E21"/>
      <c r="F21"/>
      <c r="G21"/>
      <c r="H21"/>
      <c r="I21"/>
      <c r="J21"/>
      <c r="K21"/>
      <c r="L21"/>
      <c r="M21"/>
      <c r="N21"/>
    </row>
    <row r="22" spans="1:14" ht="15.75" thickBot="1" x14ac:dyDescent="0.3">
      <c r="A22" s="15"/>
      <c r="B22" s="12"/>
      <c r="C22"/>
      <c r="D22"/>
      <c r="E22"/>
      <c r="F22"/>
      <c r="G22"/>
      <c r="H22"/>
      <c r="I22"/>
      <c r="J22"/>
      <c r="K22"/>
      <c r="L22"/>
      <c r="M22"/>
      <c r="N22"/>
    </row>
    <row r="23" spans="1:14" ht="15" x14ac:dyDescent="0.25">
      <c r="A23" s="15" t="s">
        <v>8</v>
      </c>
      <c r="B23" s="63" t="s">
        <v>9</v>
      </c>
      <c r="C23"/>
      <c r="D23"/>
      <c r="E23"/>
      <c r="F23"/>
      <c r="G23"/>
      <c r="H23"/>
      <c r="I23"/>
      <c r="J23"/>
      <c r="K23"/>
      <c r="L23"/>
      <c r="M23"/>
      <c r="N23"/>
    </row>
    <row r="24" spans="1:14" ht="15" x14ac:dyDescent="0.25">
      <c r="A24" s="78" t="s">
        <v>10</v>
      </c>
      <c r="B24" s="64" t="s">
        <v>389</v>
      </c>
      <c r="C24"/>
      <c r="D24"/>
      <c r="E24"/>
      <c r="F24"/>
      <c r="G24"/>
      <c r="H24"/>
      <c r="I24"/>
      <c r="J24"/>
      <c r="K24"/>
      <c r="L24"/>
      <c r="M24"/>
      <c r="N24"/>
    </row>
    <row r="25" spans="1:14" ht="15" x14ac:dyDescent="0.25">
      <c r="A25" s="20" t="s">
        <v>11</v>
      </c>
      <c r="B25" s="64" t="s">
        <v>389</v>
      </c>
      <c r="C25"/>
      <c r="D25"/>
      <c r="E25"/>
      <c r="F25"/>
      <c r="G25"/>
      <c r="H25"/>
      <c r="I25"/>
      <c r="J25"/>
      <c r="K25"/>
      <c r="L25"/>
      <c r="M25"/>
      <c r="N25"/>
    </row>
    <row r="26" spans="1:14" ht="15" x14ac:dyDescent="0.25">
      <c r="A26" s="20" t="s">
        <v>12</v>
      </c>
      <c r="B26" s="64" t="s">
        <v>388</v>
      </c>
      <c r="C26"/>
      <c r="D26"/>
      <c r="E26"/>
      <c r="F26"/>
      <c r="G26"/>
      <c r="H26"/>
      <c r="I26"/>
      <c r="J26"/>
      <c r="K26"/>
      <c r="L26"/>
      <c r="M26"/>
      <c r="N26"/>
    </row>
    <row r="27" spans="1:14" ht="15" x14ac:dyDescent="0.25">
      <c r="A27" s="20" t="s">
        <v>13</v>
      </c>
      <c r="B27" s="64" t="s">
        <v>390</v>
      </c>
      <c r="C27"/>
      <c r="D27"/>
      <c r="E27"/>
      <c r="F27"/>
      <c r="G27"/>
      <c r="H27"/>
      <c r="I27"/>
      <c r="J27"/>
      <c r="K27"/>
      <c r="L27"/>
      <c r="M27"/>
      <c r="N27"/>
    </row>
    <row r="28" spans="1:14" ht="15.75" thickBot="1" x14ac:dyDescent="0.3">
      <c r="A28" s="21" t="s">
        <v>14</v>
      </c>
      <c r="B28" s="65" t="s">
        <v>391</v>
      </c>
      <c r="C28"/>
      <c r="D28"/>
      <c r="E28"/>
      <c r="F28"/>
      <c r="G28"/>
      <c r="H28"/>
      <c r="I28"/>
      <c r="J28"/>
      <c r="K28"/>
      <c r="L28"/>
      <c r="M28"/>
      <c r="N28"/>
    </row>
    <row r="29" spans="1:14" ht="15.75" thickBot="1" x14ac:dyDescent="0.3">
      <c r="A29" s="21" t="s">
        <v>468</v>
      </c>
      <c r="B29" s="65" t="s">
        <v>469</v>
      </c>
      <c r="C29"/>
      <c r="D29"/>
      <c r="E29"/>
      <c r="F29"/>
      <c r="G29"/>
      <c r="H29"/>
      <c r="I29"/>
      <c r="J29"/>
      <c r="K29"/>
      <c r="L29"/>
      <c r="M29"/>
      <c r="N29"/>
    </row>
    <row r="30" spans="1:14" ht="15" x14ac:dyDescent="0.25">
      <c r="A30"/>
      <c r="B30" s="14" t="s">
        <v>16</v>
      </c>
      <c r="C30"/>
      <c r="D30"/>
      <c r="E30"/>
      <c r="F30"/>
      <c r="G30"/>
      <c r="H30"/>
      <c r="I30"/>
      <c r="J30"/>
      <c r="K30"/>
      <c r="L30"/>
      <c r="M30"/>
      <c r="N30"/>
    </row>
    <row r="31" spans="1:14" ht="11.25" customHeight="1" x14ac:dyDescent="0.25">
      <c r="A31" s="14" t="s">
        <v>15</v>
      </c>
      <c r="B31" s="110"/>
      <c r="C31" s="110"/>
      <c r="D31" s="110"/>
      <c r="E31" s="110"/>
      <c r="F31" s="110"/>
      <c r="G31"/>
      <c r="H31"/>
      <c r="I31"/>
      <c r="J31"/>
      <c r="K31"/>
      <c r="L31"/>
      <c r="M31"/>
      <c r="N31"/>
    </row>
    <row r="32" spans="1:14" ht="66.75" customHeight="1" x14ac:dyDescent="0.25">
      <c r="A32" s="329" t="s">
        <v>449</v>
      </c>
      <c r="B32" s="329"/>
      <c r="C32"/>
      <c r="D32"/>
      <c r="E32"/>
      <c r="F32"/>
      <c r="G32"/>
      <c r="H32"/>
      <c r="I32"/>
      <c r="J32"/>
      <c r="K32"/>
      <c r="L32"/>
      <c r="M32"/>
      <c r="N32"/>
    </row>
    <row r="33" spans="1:14" ht="15" x14ac:dyDescent="0.25">
      <c r="A33" s="13" t="s">
        <v>393</v>
      </c>
      <c r="B33"/>
      <c r="C33"/>
      <c r="D33"/>
      <c r="E33"/>
      <c r="F33"/>
      <c r="G33"/>
      <c r="H33"/>
      <c r="I33"/>
      <c r="J33"/>
      <c r="K33"/>
      <c r="L33"/>
      <c r="M33"/>
      <c r="N33"/>
    </row>
    <row r="34" spans="1:14" ht="15" x14ac:dyDescent="0.25">
      <c r="A34" s="13" t="s">
        <v>394</v>
      </c>
      <c r="B34"/>
      <c r="C34"/>
      <c r="D34"/>
      <c r="E34"/>
      <c r="F34"/>
      <c r="G34"/>
      <c r="H34"/>
      <c r="I34"/>
      <c r="J34"/>
      <c r="K34"/>
      <c r="L34"/>
      <c r="M34"/>
      <c r="N34"/>
    </row>
    <row r="35" spans="1:14" ht="15" x14ac:dyDescent="0.25">
      <c r="A35" s="13" t="s">
        <v>395</v>
      </c>
      <c r="B35"/>
      <c r="C35"/>
      <c r="D35"/>
      <c r="E35"/>
      <c r="F35"/>
      <c r="G35"/>
      <c r="H35"/>
      <c r="I35"/>
      <c r="J35"/>
      <c r="K35"/>
      <c r="L35"/>
      <c r="M35"/>
      <c r="N35"/>
    </row>
    <row r="36" spans="1:14" ht="15" x14ac:dyDescent="0.25">
      <c r="A36" s="13" t="s">
        <v>470</v>
      </c>
      <c r="B36"/>
      <c r="C36"/>
      <c r="D36"/>
      <c r="E36"/>
      <c r="F36"/>
      <c r="G36"/>
      <c r="H36"/>
      <c r="I36"/>
      <c r="J36"/>
      <c r="K36"/>
      <c r="L36"/>
      <c r="M36"/>
      <c r="N36"/>
    </row>
    <row r="37" spans="1:14" ht="15" x14ac:dyDescent="0.25">
      <c r="A37" s="13" t="s">
        <v>17</v>
      </c>
      <c r="B37"/>
      <c r="C37"/>
      <c r="D37"/>
      <c r="E37"/>
      <c r="F37"/>
      <c r="G37"/>
      <c r="H37"/>
      <c r="I37"/>
      <c r="J37"/>
      <c r="K37"/>
      <c r="L37"/>
      <c r="M37"/>
      <c r="N37"/>
    </row>
    <row r="39" spans="1:14" ht="46.5" customHeight="1" thickBot="1" x14ac:dyDescent="0.3">
      <c r="A39" s="14" t="s">
        <v>197</v>
      </c>
      <c r="B39"/>
      <c r="C39"/>
      <c r="D39"/>
      <c r="E39"/>
      <c r="F39"/>
      <c r="G39"/>
      <c r="H39"/>
      <c r="I39"/>
      <c r="J39"/>
      <c r="K39"/>
      <c r="L39"/>
      <c r="M39"/>
      <c r="N39"/>
    </row>
    <row r="40" spans="1:14" ht="35.25" customHeight="1" x14ac:dyDescent="0.25">
      <c r="A40" s="17" t="s">
        <v>18</v>
      </c>
      <c r="B40" s="18" t="s">
        <v>19</v>
      </c>
      <c r="C40" s="18" t="s">
        <v>20</v>
      </c>
      <c r="D40" s="18" t="s">
        <v>21</v>
      </c>
      <c r="E40" s="18" t="s">
        <v>22</v>
      </c>
      <c r="F40" s="18" t="s">
        <v>23</v>
      </c>
      <c r="G40" s="18" t="s">
        <v>24</v>
      </c>
      <c r="H40" s="18" t="s">
        <v>25</v>
      </c>
      <c r="I40" s="19" t="s">
        <v>26</v>
      </c>
      <c r="J40" s="9"/>
      <c r="K40"/>
      <c r="L40"/>
      <c r="M40"/>
      <c r="N40" s="10"/>
    </row>
    <row r="41" spans="1:14" ht="14.45" customHeight="1" x14ac:dyDescent="0.25">
      <c r="A41" s="80">
        <v>1</v>
      </c>
      <c r="B41" s="79" t="s">
        <v>396</v>
      </c>
      <c r="C41" s="102" t="s">
        <v>484</v>
      </c>
      <c r="D41" s="104">
        <v>1872</v>
      </c>
      <c r="E41" s="79" t="s">
        <v>425</v>
      </c>
      <c r="F41" s="79" t="s">
        <v>426</v>
      </c>
      <c r="G41" s="108" t="s">
        <v>485</v>
      </c>
      <c r="H41" s="101">
        <f>+D41*1000000</f>
        <v>1872000000</v>
      </c>
      <c r="I41" s="106">
        <f t="shared" ref="I41:I46" si="0">H41/H$47</f>
        <v>0.47356438148241842</v>
      </c>
      <c r="J41" s="9"/>
      <c r="K41"/>
      <c r="L41"/>
      <c r="M41"/>
      <c r="N41" s="10"/>
    </row>
    <row r="42" spans="1:14" ht="14.45" customHeight="1" x14ac:dyDescent="0.25">
      <c r="A42" s="79">
        <v>4</v>
      </c>
      <c r="B42" s="79" t="s">
        <v>488</v>
      </c>
      <c r="C42" s="103" t="s">
        <v>489</v>
      </c>
      <c r="D42" s="104">
        <v>250</v>
      </c>
      <c r="E42" s="79" t="s">
        <v>425</v>
      </c>
      <c r="F42" s="79" t="s">
        <v>426</v>
      </c>
      <c r="G42" s="108" t="s">
        <v>492</v>
      </c>
      <c r="H42" s="120">
        <f>+D42*1000000</f>
        <v>250000000</v>
      </c>
      <c r="I42" s="106">
        <f t="shared" si="0"/>
        <v>6.3243106501391352E-2</v>
      </c>
      <c r="J42" s="314"/>
      <c r="K42"/>
      <c r="L42"/>
      <c r="M42"/>
      <c r="N42" s="10"/>
    </row>
    <row r="43" spans="1:14" ht="14.45" customHeight="1" x14ac:dyDescent="0.25">
      <c r="A43" s="79">
        <v>3</v>
      </c>
      <c r="B43" s="79" t="s">
        <v>422</v>
      </c>
      <c r="C43" s="103" t="s">
        <v>440</v>
      </c>
      <c r="D43" s="104">
        <v>1003</v>
      </c>
      <c r="E43" s="79" t="s">
        <v>425</v>
      </c>
      <c r="F43" s="79" t="s">
        <v>426</v>
      </c>
      <c r="G43" s="108" t="s">
        <v>493</v>
      </c>
      <c r="H43" s="120">
        <v>1003000000</v>
      </c>
      <c r="I43" s="106">
        <f t="shared" si="0"/>
        <v>0.2537313432835821</v>
      </c>
      <c r="J43" s="314"/>
      <c r="K43"/>
      <c r="L43"/>
      <c r="M43"/>
      <c r="N43" s="10"/>
    </row>
    <row r="44" spans="1:14" ht="14.45" customHeight="1" x14ac:dyDescent="0.25">
      <c r="A44" s="79">
        <v>4</v>
      </c>
      <c r="B44" s="79" t="s">
        <v>490</v>
      </c>
      <c r="C44" s="103" t="s">
        <v>491</v>
      </c>
      <c r="D44" s="104">
        <v>500</v>
      </c>
      <c r="E44" s="79" t="s">
        <v>27</v>
      </c>
      <c r="F44" s="79" t="s">
        <v>28</v>
      </c>
      <c r="G44" s="108" t="s">
        <v>494</v>
      </c>
      <c r="H44" s="120">
        <f>+D44*1000000</f>
        <v>500000000</v>
      </c>
      <c r="I44" s="106">
        <f t="shared" si="0"/>
        <v>0.1264862130027827</v>
      </c>
      <c r="J44" s="314"/>
      <c r="K44"/>
      <c r="L44"/>
      <c r="M44"/>
      <c r="N44" s="10"/>
    </row>
    <row r="45" spans="1:14" ht="14.45" customHeight="1" x14ac:dyDescent="0.25">
      <c r="A45" s="79">
        <v>5</v>
      </c>
      <c r="B45" s="79" t="s">
        <v>495</v>
      </c>
      <c r="C45" s="103" t="s">
        <v>496</v>
      </c>
      <c r="D45" s="104">
        <v>250</v>
      </c>
      <c r="E45" s="79" t="s">
        <v>27</v>
      </c>
      <c r="F45" s="79" t="s">
        <v>28</v>
      </c>
      <c r="G45" s="108" t="s">
        <v>497</v>
      </c>
      <c r="H45" s="120">
        <f>+D45*1000000</f>
        <v>250000000</v>
      </c>
      <c r="I45" s="106">
        <f t="shared" si="0"/>
        <v>6.3243106501391352E-2</v>
      </c>
      <c r="J45" s="314"/>
      <c r="K45"/>
      <c r="L45"/>
      <c r="M45"/>
      <c r="N45" s="10"/>
    </row>
    <row r="46" spans="1:14" ht="14.45" customHeight="1" x14ac:dyDescent="0.25">
      <c r="A46" s="107">
        <v>6</v>
      </c>
      <c r="B46" s="79" t="s">
        <v>396</v>
      </c>
      <c r="C46" s="102" t="s">
        <v>486</v>
      </c>
      <c r="D46" s="104">
        <v>78</v>
      </c>
      <c r="E46" s="79" t="s">
        <v>27</v>
      </c>
      <c r="F46" s="79" t="s">
        <v>28</v>
      </c>
      <c r="G46" s="108" t="s">
        <v>487</v>
      </c>
      <c r="H46" s="101">
        <f>+D46*1000000</f>
        <v>78000000</v>
      </c>
      <c r="I46" s="106">
        <f t="shared" si="0"/>
        <v>1.9731849228434101E-2</v>
      </c>
      <c r="J46" s="314"/>
      <c r="K46"/>
      <c r="L46"/>
      <c r="M46"/>
      <c r="N46" s="10"/>
    </row>
    <row r="47" spans="1:14" ht="14.45" customHeight="1" x14ac:dyDescent="0.25">
      <c r="A47" s="111" t="s">
        <v>303</v>
      </c>
      <c r="B47" s="112"/>
      <c r="C47" s="112"/>
      <c r="D47" s="112"/>
      <c r="E47" s="112"/>
      <c r="F47" s="112"/>
      <c r="G47" s="113"/>
      <c r="H47" s="121">
        <f>SUM(H41:H46)</f>
        <v>3953000000</v>
      </c>
      <c r="I47" s="321">
        <f>SUM(I41:I46)</f>
        <v>0.99999999999999989</v>
      </c>
      <c r="J47" s="9"/>
      <c r="K47"/>
      <c r="L47"/>
      <c r="M47"/>
      <c r="N47" s="10"/>
    </row>
    <row r="48" spans="1:14" ht="14.45" customHeight="1" x14ac:dyDescent="0.25">
      <c r="A48" s="119"/>
      <c r="B48" s="119"/>
      <c r="C48" s="119"/>
      <c r="D48" s="119"/>
      <c r="E48" s="119"/>
      <c r="F48" s="119"/>
      <c r="G48" s="119"/>
      <c r="H48" s="119"/>
      <c r="I48" s="122"/>
      <c r="J48" s="123"/>
      <c r="K48"/>
      <c r="L48"/>
      <c r="M48"/>
      <c r="N48"/>
    </row>
    <row r="49" spans="1:14" ht="14.45" customHeight="1" thickBot="1" x14ac:dyDescent="0.3">
      <c r="A49" s="14" t="s">
        <v>441</v>
      </c>
      <c r="B49"/>
      <c r="C49"/>
      <c r="D49"/>
      <c r="E49"/>
      <c r="F49"/>
      <c r="G49"/>
      <c r="H49"/>
      <c r="I49"/>
      <c r="J49"/>
      <c r="K49"/>
      <c r="L49"/>
      <c r="M49"/>
      <c r="N49"/>
    </row>
    <row r="50" spans="1:14" ht="21" x14ac:dyDescent="0.25">
      <c r="A50" s="17" t="s">
        <v>18</v>
      </c>
      <c r="B50" s="18" t="s">
        <v>19</v>
      </c>
      <c r="C50" s="18" t="s">
        <v>20</v>
      </c>
      <c r="D50" s="18" t="s">
        <v>21</v>
      </c>
      <c r="E50" s="18" t="s">
        <v>22</v>
      </c>
      <c r="F50" s="18" t="s">
        <v>23</v>
      </c>
      <c r="G50" s="18" t="s">
        <v>24</v>
      </c>
      <c r="H50" s="18" t="s">
        <v>25</v>
      </c>
      <c r="I50" s="19" t="s">
        <v>26</v>
      </c>
      <c r="J50" s="9"/>
      <c r="K50"/>
      <c r="L50"/>
      <c r="M50"/>
      <c r="N50" s="10"/>
    </row>
    <row r="51" spans="1:14" ht="15" x14ac:dyDescent="0.25">
      <c r="A51" s="80">
        <v>1</v>
      </c>
      <c r="B51" s="79" t="s">
        <v>396</v>
      </c>
      <c r="C51" s="102" t="s">
        <v>484</v>
      </c>
      <c r="D51" s="104">
        <v>1872</v>
      </c>
      <c r="E51" s="79" t="s">
        <v>425</v>
      </c>
      <c r="F51" s="79" t="s">
        <v>426</v>
      </c>
      <c r="G51" s="108" t="s">
        <v>485</v>
      </c>
      <c r="H51" s="101">
        <f>+D51*1000000</f>
        <v>1872000000</v>
      </c>
      <c r="I51" s="106">
        <f>+H51/$H$57</f>
        <v>0.37440000000000001</v>
      </c>
      <c r="J51" s="9"/>
      <c r="K51"/>
      <c r="L51"/>
      <c r="M51"/>
      <c r="N51" s="10"/>
    </row>
    <row r="52" spans="1:14" ht="15" x14ac:dyDescent="0.25">
      <c r="A52" s="79">
        <v>4</v>
      </c>
      <c r="B52" s="79" t="s">
        <v>488</v>
      </c>
      <c r="C52" s="103" t="s">
        <v>489</v>
      </c>
      <c r="D52" s="104">
        <v>250</v>
      </c>
      <c r="E52" s="79" t="s">
        <v>425</v>
      </c>
      <c r="F52" s="79" t="s">
        <v>426</v>
      </c>
      <c r="G52" s="108" t="s">
        <v>492</v>
      </c>
      <c r="H52" s="120">
        <f>+D52*1000000</f>
        <v>250000000</v>
      </c>
      <c r="I52" s="106">
        <f t="shared" ref="I52:I56" si="1">+H52/$H$57</f>
        <v>0.05</v>
      </c>
      <c r="J52" s="9"/>
      <c r="K52"/>
      <c r="L52"/>
      <c r="M52"/>
      <c r="N52" s="10"/>
    </row>
    <row r="53" spans="1:14" ht="15" x14ac:dyDescent="0.25">
      <c r="A53" s="79">
        <v>3</v>
      </c>
      <c r="B53" s="79" t="s">
        <v>422</v>
      </c>
      <c r="C53" s="103" t="s">
        <v>440</v>
      </c>
      <c r="D53" s="104">
        <v>1003</v>
      </c>
      <c r="E53" s="79" t="s">
        <v>425</v>
      </c>
      <c r="F53" s="79" t="s">
        <v>426</v>
      </c>
      <c r="G53" s="108" t="s">
        <v>493</v>
      </c>
      <c r="H53" s="120">
        <v>1003000000</v>
      </c>
      <c r="I53" s="106">
        <f t="shared" si="1"/>
        <v>0.2006</v>
      </c>
      <c r="J53" s="9"/>
      <c r="K53"/>
      <c r="L53"/>
      <c r="M53"/>
      <c r="N53" s="10"/>
    </row>
    <row r="54" spans="1:14" ht="15" x14ac:dyDescent="0.25">
      <c r="A54" s="79">
        <v>4</v>
      </c>
      <c r="B54" s="79" t="s">
        <v>490</v>
      </c>
      <c r="C54" s="103" t="s">
        <v>491</v>
      </c>
      <c r="D54" s="104">
        <v>500</v>
      </c>
      <c r="E54" s="79" t="s">
        <v>27</v>
      </c>
      <c r="F54" s="79" t="s">
        <v>28</v>
      </c>
      <c r="G54" s="108" t="s">
        <v>494</v>
      </c>
      <c r="H54" s="120">
        <f>+D54*1000000</f>
        <v>500000000</v>
      </c>
      <c r="I54" s="106">
        <f t="shared" si="1"/>
        <v>0.1</v>
      </c>
      <c r="J54" s="9"/>
      <c r="K54"/>
      <c r="L54"/>
      <c r="M54"/>
      <c r="N54" s="10"/>
    </row>
    <row r="55" spans="1:14" ht="15" x14ac:dyDescent="0.25">
      <c r="A55" s="79">
        <v>5</v>
      </c>
      <c r="B55" s="79" t="s">
        <v>495</v>
      </c>
      <c r="C55" s="103" t="s">
        <v>496</v>
      </c>
      <c r="D55" s="104">
        <v>250</v>
      </c>
      <c r="E55" s="79" t="s">
        <v>27</v>
      </c>
      <c r="F55" s="79" t="s">
        <v>28</v>
      </c>
      <c r="G55" s="108" t="s">
        <v>497</v>
      </c>
      <c r="H55" s="120">
        <f>+D55*1000000</f>
        <v>250000000</v>
      </c>
      <c r="I55" s="106">
        <f t="shared" si="1"/>
        <v>0.05</v>
      </c>
      <c r="J55" s="9"/>
      <c r="K55"/>
      <c r="L55"/>
      <c r="M55"/>
      <c r="N55" s="10"/>
    </row>
    <row r="56" spans="1:14" ht="15" x14ac:dyDescent="0.25">
      <c r="A56" s="107">
        <v>6</v>
      </c>
      <c r="B56" s="79" t="s">
        <v>396</v>
      </c>
      <c r="C56" s="102" t="s">
        <v>498</v>
      </c>
      <c r="D56" s="104">
        <f>1875-750</f>
        <v>1125</v>
      </c>
      <c r="E56" s="79" t="s">
        <v>27</v>
      </c>
      <c r="F56" s="79" t="s">
        <v>28</v>
      </c>
      <c r="G56" s="108" t="s">
        <v>499</v>
      </c>
      <c r="H56" s="101">
        <f>+D56*1000000</f>
        <v>1125000000</v>
      </c>
      <c r="I56" s="106">
        <f t="shared" si="1"/>
        <v>0.22500000000000001</v>
      </c>
      <c r="J56" s="9"/>
      <c r="K56"/>
      <c r="L56"/>
      <c r="M56"/>
      <c r="N56" s="10"/>
    </row>
    <row r="57" spans="1:14" ht="15" x14ac:dyDescent="0.25">
      <c r="A57" s="111" t="s">
        <v>303</v>
      </c>
      <c r="B57" s="112"/>
      <c r="C57" s="112"/>
      <c r="D57" s="112"/>
      <c r="E57" s="112"/>
      <c r="F57" s="112"/>
      <c r="G57" s="113"/>
      <c r="H57" s="121">
        <f>SUM(H51:H56)</f>
        <v>5000000000</v>
      </c>
      <c r="I57" s="322">
        <f>SUM(I51:I56)</f>
        <v>1</v>
      </c>
      <c r="J57" s="9"/>
      <c r="K57"/>
      <c r="L57"/>
      <c r="M57"/>
      <c r="N57" s="10"/>
    </row>
    <row r="58" spans="1:14" ht="15" x14ac:dyDescent="0.25">
      <c r="A58" s="14"/>
      <c r="B58"/>
      <c r="C58"/>
      <c r="D58"/>
      <c r="E58"/>
      <c r="F58"/>
      <c r="G58"/>
      <c r="H58"/>
      <c r="I58"/>
      <c r="J58"/>
      <c r="K58"/>
      <c r="L58"/>
      <c r="M58"/>
      <c r="N58"/>
    </row>
    <row r="60" spans="1:14" ht="15" x14ac:dyDescent="0.25">
      <c r="A60" s="14"/>
      <c r="B60" s="10"/>
      <c r="C60" s="10"/>
      <c r="D60" s="10"/>
      <c r="E60"/>
      <c r="F60"/>
      <c r="G60"/>
      <c r="H60"/>
      <c r="I60"/>
      <c r="J60"/>
      <c r="K60"/>
      <c r="L60"/>
      <c r="M60"/>
      <c r="N60"/>
    </row>
    <row r="61" spans="1:14" ht="15" x14ac:dyDescent="0.25">
      <c r="A61" s="14" t="s">
        <v>196</v>
      </c>
      <c r="B61" s="330" t="s">
        <v>29</v>
      </c>
      <c r="C61" s="330"/>
      <c r="D61" s="330"/>
      <c r="E61"/>
      <c r="F61"/>
      <c r="G61"/>
      <c r="H61"/>
      <c r="I61"/>
      <c r="J61"/>
      <c r="K61"/>
      <c r="L61"/>
      <c r="M61"/>
      <c r="N61"/>
    </row>
    <row r="62" spans="1:14" ht="15" x14ac:dyDescent="0.25">
      <c r="A62" s="13" t="s">
        <v>30</v>
      </c>
      <c r="B62" s="69" t="s">
        <v>463</v>
      </c>
      <c r="C62" s="11"/>
      <c r="D62" s="11"/>
      <c r="E62"/>
      <c r="F62"/>
      <c r="G62"/>
      <c r="H62"/>
      <c r="I62"/>
      <c r="J62"/>
      <c r="K62"/>
      <c r="L62"/>
      <c r="M62"/>
      <c r="N62"/>
    </row>
    <row r="63" spans="1:14" ht="15" x14ac:dyDescent="0.25">
      <c r="A63" s="13" t="s">
        <v>31</v>
      </c>
      <c r="B63" s="14" t="s">
        <v>464</v>
      </c>
      <c r="C63" s="13"/>
      <c r="D63" s="13"/>
      <c r="E63"/>
      <c r="F63"/>
      <c r="G63"/>
      <c r="H63"/>
      <c r="I63"/>
      <c r="J63"/>
      <c r="K63"/>
      <c r="L63"/>
      <c r="M63"/>
      <c r="N63"/>
    </row>
    <row r="65" spans="1:14" ht="15" x14ac:dyDescent="0.25">
      <c r="A65"/>
      <c r="B65" s="14"/>
      <c r="C65"/>
      <c r="D65"/>
      <c r="E65"/>
      <c r="F65"/>
      <c r="G65"/>
      <c r="H65"/>
      <c r="I65"/>
      <c r="J65"/>
      <c r="K65"/>
      <c r="L65"/>
      <c r="M65"/>
      <c r="N65"/>
    </row>
    <row r="66" spans="1:14" ht="15" x14ac:dyDescent="0.25">
      <c r="A66" s="14" t="s">
        <v>264</v>
      </c>
      <c r="B66"/>
      <c r="C66"/>
      <c r="D66"/>
      <c r="E66"/>
      <c r="F66"/>
      <c r="G66"/>
      <c r="H66"/>
      <c r="I66"/>
      <c r="J66"/>
      <c r="K66"/>
      <c r="L66"/>
      <c r="M66"/>
      <c r="N66"/>
    </row>
    <row r="67" spans="1:14" ht="18.75" customHeight="1" thickBot="1" x14ac:dyDescent="0.3">
      <c r="A67"/>
      <c r="B67"/>
      <c r="C67" s="68"/>
      <c r="D67" s="68"/>
      <c r="E67"/>
      <c r="F67"/>
      <c r="G67"/>
      <c r="H67"/>
      <c r="I67"/>
      <c r="J67"/>
      <c r="K67"/>
      <c r="L67"/>
      <c r="M67"/>
      <c r="N67"/>
    </row>
    <row r="68" spans="1:14" ht="18.75" customHeight="1" thickBot="1" x14ac:dyDescent="0.3">
      <c r="A68" s="84" t="s">
        <v>256</v>
      </c>
      <c r="B68" s="85" t="s">
        <v>257</v>
      </c>
      <c r="C68" s="68"/>
      <c r="D68" s="68"/>
      <c r="E68"/>
      <c r="F68"/>
      <c r="G68"/>
      <c r="H68"/>
      <c r="I68"/>
      <c r="J68"/>
      <c r="K68"/>
      <c r="L68"/>
      <c r="M68"/>
      <c r="N68"/>
    </row>
    <row r="69" spans="1:14" ht="18.75" customHeight="1" x14ac:dyDescent="0.25">
      <c r="A69" s="86" t="s">
        <v>396</v>
      </c>
      <c r="B69" s="87" t="s">
        <v>500</v>
      </c>
      <c r="C69" s="68"/>
      <c r="D69" s="68"/>
      <c r="E69"/>
      <c r="F69"/>
      <c r="G69"/>
      <c r="H69"/>
      <c r="I69"/>
      <c r="J69"/>
      <c r="K69"/>
      <c r="L69"/>
      <c r="M69"/>
      <c r="N69"/>
    </row>
    <row r="70" spans="1:14" ht="18.75" customHeight="1" x14ac:dyDescent="0.25">
      <c r="A70" s="86" t="s">
        <v>422</v>
      </c>
      <c r="B70" s="87" t="s">
        <v>471</v>
      </c>
      <c r="C70" s="68"/>
      <c r="D70" s="68"/>
      <c r="E70"/>
      <c r="F70"/>
      <c r="G70"/>
      <c r="H70"/>
      <c r="I70"/>
      <c r="J70"/>
      <c r="K70"/>
      <c r="L70"/>
      <c r="M70"/>
      <c r="N70"/>
    </row>
    <row r="71" spans="1:14" ht="18.75" customHeight="1" thickBot="1" x14ac:dyDescent="0.3">
      <c r="A71" s="86" t="s">
        <v>490</v>
      </c>
      <c r="B71" s="87" t="s">
        <v>502</v>
      </c>
      <c r="C71" s="68"/>
      <c r="D71" s="68"/>
      <c r="E71"/>
      <c r="F71"/>
      <c r="G71"/>
      <c r="H71"/>
      <c r="I71"/>
      <c r="J71"/>
      <c r="K71"/>
      <c r="L71"/>
      <c r="M71"/>
      <c r="N71"/>
    </row>
    <row r="72" spans="1:14" ht="18.75" customHeight="1" thickBot="1" x14ac:dyDescent="0.25">
      <c r="A72" s="84" t="s">
        <v>256</v>
      </c>
      <c r="B72" s="85" t="s">
        <v>258</v>
      </c>
      <c r="C72" s="68"/>
      <c r="D72" s="68"/>
    </row>
    <row r="73" spans="1:14" ht="18.75" customHeight="1" thickBot="1" x14ac:dyDescent="0.25">
      <c r="A73" s="93" t="s">
        <v>259</v>
      </c>
      <c r="B73" s="87"/>
      <c r="C73" s="68"/>
      <c r="D73" s="68"/>
    </row>
    <row r="74" spans="1:14" ht="18.75" customHeight="1" thickBot="1" x14ac:dyDescent="0.25">
      <c r="A74" s="84" t="s">
        <v>256</v>
      </c>
      <c r="B74" s="85" t="s">
        <v>260</v>
      </c>
      <c r="C74" s="68"/>
      <c r="D74" s="68"/>
    </row>
    <row r="75" spans="1:14" ht="18.75" customHeight="1" thickBot="1" x14ac:dyDescent="0.25">
      <c r="A75" s="94" t="s">
        <v>396</v>
      </c>
      <c r="B75" s="95" t="s">
        <v>501</v>
      </c>
      <c r="C75" s="68"/>
      <c r="D75" s="68"/>
    </row>
    <row r="76" spans="1:14" ht="18.75" customHeight="1" thickBot="1" x14ac:dyDescent="0.25">
      <c r="A76" s="88" t="s">
        <v>256</v>
      </c>
      <c r="B76" s="89" t="s">
        <v>261</v>
      </c>
      <c r="C76" s="68"/>
      <c r="D76" s="68"/>
    </row>
    <row r="77" spans="1:14" ht="18.75" customHeight="1" x14ac:dyDescent="0.2">
      <c r="A77" s="86" t="s">
        <v>389</v>
      </c>
      <c r="B77" s="90" t="s">
        <v>11</v>
      </c>
      <c r="C77" s="68"/>
      <c r="D77" s="68"/>
    </row>
    <row r="78" spans="1:14" ht="18.75" customHeight="1" x14ac:dyDescent="0.2">
      <c r="A78" s="86" t="s">
        <v>388</v>
      </c>
      <c r="B78" s="90" t="s">
        <v>12</v>
      </c>
      <c r="C78" s="68"/>
      <c r="D78" s="68"/>
    </row>
    <row r="79" spans="1:14" ht="18.75" customHeight="1" x14ac:dyDescent="0.2">
      <c r="A79" s="86" t="s">
        <v>390</v>
      </c>
      <c r="B79" s="90" t="s">
        <v>13</v>
      </c>
      <c r="C79" s="68"/>
      <c r="D79" s="68"/>
    </row>
    <row r="80" spans="1:14" ht="18.75" customHeight="1" x14ac:dyDescent="0.2">
      <c r="A80" s="86" t="s">
        <v>423</v>
      </c>
      <c r="B80" s="90" t="s">
        <v>354</v>
      </c>
      <c r="C80" s="68"/>
      <c r="D80" s="68"/>
    </row>
    <row r="81" spans="1:14" ht="18.75" customHeight="1" x14ac:dyDescent="0.2">
      <c r="A81" s="86" t="s">
        <v>391</v>
      </c>
      <c r="B81" s="90" t="s">
        <v>262</v>
      </c>
      <c r="C81" s="68"/>
      <c r="D81" s="68"/>
    </row>
    <row r="82" spans="1:14" ht="18.75" customHeight="1" x14ac:dyDescent="0.2">
      <c r="A82" s="86" t="s">
        <v>469</v>
      </c>
      <c r="B82" s="90" t="s">
        <v>468</v>
      </c>
      <c r="C82" s="68"/>
      <c r="D82" s="68"/>
    </row>
    <row r="83" spans="1:14" ht="18.75" customHeight="1" x14ac:dyDescent="0.2">
      <c r="A83" s="86" t="s">
        <v>450</v>
      </c>
      <c r="B83" s="90" t="s">
        <v>451</v>
      </c>
      <c r="C83" s="68"/>
      <c r="D83" s="68"/>
    </row>
    <row r="84" spans="1:14" ht="20.25" customHeight="1" thickBot="1" x14ac:dyDescent="0.3">
      <c r="A84" s="86" t="s">
        <v>452</v>
      </c>
      <c r="B84" s="90" t="s">
        <v>424</v>
      </c>
      <c r="C84"/>
      <c r="D84"/>
    </row>
    <row r="85" spans="1:14" ht="15.75" thickBot="1" x14ac:dyDescent="0.3">
      <c r="A85" s="96" t="s">
        <v>256</v>
      </c>
      <c r="B85" s="85" t="s">
        <v>263</v>
      </c>
      <c r="C85"/>
      <c r="D85"/>
    </row>
    <row r="86" spans="1:14" ht="15.75" thickBot="1" x14ac:dyDescent="0.3">
      <c r="A86" s="114" t="s">
        <v>259</v>
      </c>
      <c r="B86" s="115"/>
      <c r="C86"/>
      <c r="D86"/>
    </row>
    <row r="87" spans="1:14" ht="15" x14ac:dyDescent="0.25">
      <c r="A87" s="8"/>
      <c r="B87" s="8"/>
      <c r="C87"/>
      <c r="D87"/>
    </row>
    <row r="88" spans="1:14" ht="15" x14ac:dyDescent="0.25">
      <c r="A88" s="8"/>
      <c r="B88"/>
      <c r="C88"/>
      <c r="D88"/>
    </row>
    <row r="89" spans="1:14" ht="15" x14ac:dyDescent="0.25">
      <c r="A89" s="14" t="s">
        <v>220</v>
      </c>
      <c r="B89"/>
      <c r="C89"/>
      <c r="D89"/>
      <c r="E89"/>
      <c r="F89"/>
      <c r="G89"/>
      <c r="H89"/>
      <c r="I89"/>
      <c r="J89"/>
      <c r="K89"/>
      <c r="L89"/>
      <c r="M89"/>
      <c r="N89"/>
    </row>
    <row r="90" spans="1:14" ht="15.75" thickBot="1" x14ac:dyDescent="0.3">
      <c r="A90"/>
      <c r="B90"/>
      <c r="C90"/>
      <c r="D90"/>
      <c r="E90"/>
      <c r="F90"/>
      <c r="G90"/>
      <c r="H90"/>
      <c r="I90"/>
      <c r="J90"/>
      <c r="K90"/>
      <c r="L90"/>
      <c r="M90"/>
      <c r="N90"/>
    </row>
    <row r="91" spans="1:14" ht="42" x14ac:dyDescent="0.25">
      <c r="A91" s="82" t="s">
        <v>18</v>
      </c>
      <c r="B91" s="18" t="s">
        <v>442</v>
      </c>
      <c r="C91" s="18" t="s">
        <v>443</v>
      </c>
      <c r="D91" s="18" t="s">
        <v>32</v>
      </c>
      <c r="E91" s="18" t="s">
        <v>304</v>
      </c>
      <c r="F91" s="18" t="s">
        <v>33</v>
      </c>
      <c r="G91" s="19" t="s">
        <v>34</v>
      </c>
      <c r="H91"/>
      <c r="I91"/>
      <c r="J91"/>
      <c r="K91"/>
      <c r="L91"/>
      <c r="M91"/>
      <c r="N91"/>
    </row>
    <row r="92" spans="1:14" ht="15" x14ac:dyDescent="0.25">
      <c r="A92" s="20">
        <v>1</v>
      </c>
      <c r="B92" s="83" t="s">
        <v>397</v>
      </c>
      <c r="C92" s="83" t="s">
        <v>444</v>
      </c>
      <c r="D92" s="83" t="s">
        <v>396</v>
      </c>
      <c r="E92" s="124">
        <v>1000000</v>
      </c>
      <c r="F92" s="105">
        <f>+G92/$H$47</f>
        <v>0.49329623071085249</v>
      </c>
      <c r="G92" s="125">
        <f>+H41+H46</f>
        <v>1950000000</v>
      </c>
      <c r="H92"/>
      <c r="I92"/>
      <c r="J92"/>
      <c r="K92"/>
      <c r="L92"/>
      <c r="M92"/>
      <c r="N92"/>
    </row>
    <row r="93" spans="1:14" ht="15" x14ac:dyDescent="0.25">
      <c r="A93" s="20">
        <v>2</v>
      </c>
      <c r="B93" s="83" t="s">
        <v>422</v>
      </c>
      <c r="C93" s="16" t="s">
        <v>445</v>
      </c>
      <c r="D93" s="91" t="s">
        <v>384</v>
      </c>
      <c r="E93" s="124">
        <v>1000000</v>
      </c>
      <c r="F93" s="105">
        <f t="shared" ref="F93:F96" si="2">+G93/$H$47</f>
        <v>0.2537313432835821</v>
      </c>
      <c r="G93" s="125">
        <v>1003000000</v>
      </c>
      <c r="H93"/>
      <c r="I93"/>
      <c r="J93"/>
      <c r="K93"/>
      <c r="L93"/>
      <c r="M93"/>
      <c r="N93"/>
    </row>
    <row r="94" spans="1:14" ht="15" x14ac:dyDescent="0.25">
      <c r="A94" s="20">
        <v>3</v>
      </c>
      <c r="B94" s="79" t="s">
        <v>488</v>
      </c>
      <c r="C94" s="16" t="s">
        <v>445</v>
      </c>
      <c r="D94" s="91" t="s">
        <v>384</v>
      </c>
      <c r="E94" s="124">
        <v>1000000</v>
      </c>
      <c r="F94" s="105">
        <f t="shared" si="2"/>
        <v>6.3243106501391352E-2</v>
      </c>
      <c r="G94" s="125">
        <f>+H42</f>
        <v>250000000</v>
      </c>
      <c r="H94"/>
      <c r="I94"/>
      <c r="J94"/>
      <c r="K94"/>
      <c r="L94"/>
      <c r="M94"/>
      <c r="N94"/>
    </row>
    <row r="95" spans="1:14" ht="15" x14ac:dyDescent="0.25">
      <c r="A95" s="20">
        <v>4</v>
      </c>
      <c r="B95" s="79" t="s">
        <v>490</v>
      </c>
      <c r="C95" s="16" t="s">
        <v>445</v>
      </c>
      <c r="D95" s="91" t="s">
        <v>384</v>
      </c>
      <c r="E95" s="124">
        <v>1000000</v>
      </c>
      <c r="F95" s="105">
        <f t="shared" si="2"/>
        <v>0.1264862130027827</v>
      </c>
      <c r="G95" s="125">
        <f>+H44</f>
        <v>500000000</v>
      </c>
      <c r="H95"/>
      <c r="I95"/>
      <c r="J95"/>
      <c r="K95"/>
      <c r="L95"/>
      <c r="M95"/>
      <c r="N95"/>
    </row>
    <row r="96" spans="1:14" ht="15" x14ac:dyDescent="0.25">
      <c r="A96" s="20">
        <v>5</v>
      </c>
      <c r="B96" s="323" t="s">
        <v>495</v>
      </c>
      <c r="C96" s="16" t="s">
        <v>445</v>
      </c>
      <c r="D96" s="91" t="s">
        <v>384</v>
      </c>
      <c r="E96" s="124">
        <v>1000000</v>
      </c>
      <c r="F96" s="105">
        <f t="shared" si="2"/>
        <v>6.3243106501391352E-2</v>
      </c>
      <c r="G96" s="125">
        <f>+H45</f>
        <v>250000000</v>
      </c>
      <c r="H96"/>
      <c r="I96"/>
      <c r="J96"/>
      <c r="K96"/>
      <c r="L96"/>
      <c r="M96"/>
      <c r="N96"/>
    </row>
    <row r="98" spans="1:14" ht="15" x14ac:dyDescent="0.25">
      <c r="A98" s="14" t="s">
        <v>249</v>
      </c>
      <c r="B98"/>
      <c r="C98"/>
      <c r="D98"/>
      <c r="E98"/>
      <c r="F98"/>
      <c r="G98"/>
      <c r="H98"/>
      <c r="I98"/>
      <c r="J98"/>
      <c r="K98"/>
      <c r="L98"/>
      <c r="M98"/>
      <c r="N98"/>
    </row>
    <row r="99" spans="1:14" ht="15" x14ac:dyDescent="0.25">
      <c r="A99"/>
      <c r="B99"/>
      <c r="C99"/>
      <c r="D99"/>
      <c r="E99"/>
      <c r="F99"/>
      <c r="G99"/>
      <c r="H99"/>
      <c r="I99"/>
      <c r="J99" s="9"/>
      <c r="K99"/>
      <c r="L99"/>
      <c r="M99"/>
      <c r="N99" s="10"/>
    </row>
    <row r="100" spans="1:14" ht="29.45" customHeight="1" x14ac:dyDescent="0.25">
      <c r="A100" s="327" t="s">
        <v>250</v>
      </c>
      <c r="B100" s="327" t="s">
        <v>265</v>
      </c>
      <c r="C100" s="327" t="s">
        <v>251</v>
      </c>
      <c r="D100"/>
      <c r="E100"/>
      <c r="F100"/>
      <c r="G100"/>
      <c r="H100"/>
      <c r="I100"/>
      <c r="J100" s="9"/>
      <c r="K100"/>
      <c r="L100"/>
      <c r="M100"/>
      <c r="N100" s="10"/>
    </row>
    <row r="101" spans="1:14" ht="15" x14ac:dyDescent="0.25">
      <c r="A101" s="325" t="s">
        <v>396</v>
      </c>
      <c r="B101" s="325" t="s">
        <v>430</v>
      </c>
      <c r="C101" s="105">
        <f>+F92*0.7</f>
        <v>0.34530736149759672</v>
      </c>
      <c r="D101" s="315"/>
      <c r="E101" s="315"/>
      <c r="F101"/>
      <c r="G101"/>
      <c r="H101"/>
      <c r="I101"/>
      <c r="J101" s="9"/>
      <c r="K101"/>
      <c r="L101"/>
      <c r="M101"/>
      <c r="N101" s="10"/>
    </row>
    <row r="102" spans="1:14" ht="15" x14ac:dyDescent="0.25">
      <c r="A102" s="325" t="s">
        <v>396</v>
      </c>
      <c r="B102" s="325" t="s">
        <v>431</v>
      </c>
      <c r="C102" s="105">
        <f>+F92*0.3</f>
        <v>0.14798886921325574</v>
      </c>
      <c r="D102" s="315"/>
      <c r="E102" s="324"/>
      <c r="F102" s="324"/>
      <c r="G102"/>
      <c r="H102"/>
      <c r="I102"/>
      <c r="J102"/>
      <c r="K102"/>
      <c r="L102"/>
      <c r="M102"/>
      <c r="N102"/>
    </row>
    <row r="103" spans="1:14" ht="15" x14ac:dyDescent="0.25">
      <c r="A103" s="325" t="s">
        <v>422</v>
      </c>
      <c r="B103" s="325" t="s">
        <v>422</v>
      </c>
      <c r="C103" s="105">
        <f>+F93</f>
        <v>0.2537313432835821</v>
      </c>
      <c r="D103"/>
      <c r="E103" s="324"/>
      <c r="F103" s="324"/>
      <c r="G103"/>
      <c r="H103"/>
      <c r="I103"/>
      <c r="J103"/>
      <c r="K103"/>
      <c r="L103"/>
      <c r="M103"/>
      <c r="N103"/>
    </row>
    <row r="104" spans="1:14" ht="15" x14ac:dyDescent="0.25">
      <c r="A104" s="326" t="s">
        <v>488</v>
      </c>
      <c r="B104" s="326" t="s">
        <v>488</v>
      </c>
      <c r="C104" s="105">
        <f>+F94</f>
        <v>6.3243106501391352E-2</v>
      </c>
      <c r="D104"/>
      <c r="E104"/>
      <c r="F104"/>
      <c r="G104"/>
      <c r="H104"/>
      <c r="I104"/>
      <c r="J104"/>
      <c r="K104"/>
      <c r="L104"/>
      <c r="M104"/>
      <c r="N104"/>
    </row>
    <row r="105" spans="1:14" ht="15" x14ac:dyDescent="0.25">
      <c r="A105" s="326" t="s">
        <v>490</v>
      </c>
      <c r="B105" s="326" t="s">
        <v>490</v>
      </c>
      <c r="C105" s="105">
        <f>+F95</f>
        <v>0.1264862130027827</v>
      </c>
      <c r="D105"/>
      <c r="E105"/>
      <c r="F105"/>
      <c r="G105"/>
      <c r="H105"/>
      <c r="I105"/>
      <c r="J105"/>
      <c r="K105"/>
      <c r="L105"/>
      <c r="M105"/>
      <c r="N105"/>
    </row>
    <row r="106" spans="1:14" ht="21" x14ac:dyDescent="0.25">
      <c r="A106" s="326" t="s">
        <v>495</v>
      </c>
      <c r="B106" s="326" t="s">
        <v>495</v>
      </c>
      <c r="C106" s="105">
        <f>+F96</f>
        <v>6.3243106501391352E-2</v>
      </c>
      <c r="D106"/>
      <c r="E106" s="315"/>
      <c r="F106"/>
      <c r="G106"/>
      <c r="H106"/>
      <c r="I106"/>
      <c r="J106"/>
      <c r="K106"/>
      <c r="L106"/>
      <c r="M106"/>
      <c r="N106"/>
    </row>
  </sheetData>
  <mergeCells count="6">
    <mergeCell ref="A1:I1"/>
    <mergeCell ref="B18:C18"/>
    <mergeCell ref="A32:B32"/>
    <mergeCell ref="B61:D61"/>
    <mergeCell ref="A2:I2"/>
    <mergeCell ref="A3:I3"/>
  </mergeCells>
  <hyperlinks>
    <hyperlink ref="B13" r:id="rId1" xr:uid="{00000000-0004-0000-0000-000000000000}"/>
  </hyperlinks>
  <pageMargins left="0.25" right="0.25" top="0.75" bottom="0.75" header="0.3" footer="0.3"/>
  <pageSetup paperSize="9" scale="53" orientation="portrait" horizontalDpi="300" verticalDpi="300"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2:L141"/>
  <sheetViews>
    <sheetView showGridLines="0" topLeftCell="A60" zoomScale="70" zoomScaleNormal="70" zoomScalePageLayoutView="60" workbookViewId="0">
      <selection activeCell="C93" sqref="C93"/>
    </sheetView>
  </sheetViews>
  <sheetFormatPr baseColWidth="10" defaultColWidth="11.42578125" defaultRowHeight="18.75" x14ac:dyDescent="0.3"/>
  <cols>
    <col min="1" max="1" width="93" style="311" bestFit="1" customWidth="1"/>
    <col min="2" max="2" width="22.85546875" style="312" customWidth="1"/>
    <col min="3" max="3" width="23.28515625" style="312" bestFit="1" customWidth="1"/>
    <col min="4" max="4" width="51.28515625" style="313" customWidth="1"/>
    <col min="5" max="5" width="24.140625" style="312" customWidth="1"/>
    <col min="6" max="6" width="26.85546875" style="312" customWidth="1"/>
    <col min="7" max="7" width="21.85546875" style="275" customWidth="1"/>
    <col min="8" max="8" width="24" style="275" customWidth="1"/>
    <col min="9" max="9" width="26.7109375" style="275" customWidth="1"/>
    <col min="10" max="12" width="11.42578125" style="269" customWidth="1"/>
  </cols>
  <sheetData>
    <row r="2" spans="1:12" ht="21" x14ac:dyDescent="0.35">
      <c r="A2" s="267" t="s">
        <v>384</v>
      </c>
      <c r="B2" s="267"/>
      <c r="C2" s="267"/>
      <c r="D2" s="267"/>
      <c r="E2" s="267"/>
      <c r="F2" s="267"/>
      <c r="G2" s="268"/>
      <c r="H2" s="268"/>
      <c r="I2" s="268"/>
    </row>
    <row r="3" spans="1:12" x14ac:dyDescent="0.3">
      <c r="A3" s="270"/>
      <c r="B3" s="270"/>
      <c r="C3" s="270"/>
      <c r="D3" s="270"/>
      <c r="E3" s="270"/>
      <c r="F3" s="270"/>
      <c r="G3" s="268"/>
      <c r="H3" s="268"/>
      <c r="I3" s="268"/>
    </row>
    <row r="4" spans="1:12" x14ac:dyDescent="0.3">
      <c r="A4" s="92" t="s">
        <v>479</v>
      </c>
      <c r="B4" s="92"/>
      <c r="C4" s="92"/>
      <c r="D4" s="92"/>
      <c r="E4" s="92"/>
      <c r="F4" s="92"/>
      <c r="G4" s="268"/>
      <c r="H4" s="268"/>
      <c r="I4" s="268"/>
    </row>
    <row r="5" spans="1:12" ht="19.5" thickBot="1" x14ac:dyDescent="0.35">
      <c r="A5" s="271" t="s">
        <v>217</v>
      </c>
      <c r="B5" s="272"/>
      <c r="C5" s="272"/>
      <c r="D5" s="273"/>
      <c r="E5" s="272"/>
      <c r="F5" s="272"/>
      <c r="G5" s="274"/>
    </row>
    <row r="6" spans="1:12" s="149" customFormat="1" ht="37.5" x14ac:dyDescent="0.3">
      <c r="A6" s="276" t="s">
        <v>35</v>
      </c>
      <c r="B6" s="277" t="s">
        <v>108</v>
      </c>
      <c r="C6" s="277" t="s">
        <v>212</v>
      </c>
      <c r="D6" s="278" t="s">
        <v>36</v>
      </c>
      <c r="E6" s="277" t="s">
        <v>108</v>
      </c>
      <c r="F6" s="279" t="s">
        <v>212</v>
      </c>
      <c r="G6" s="270"/>
      <c r="H6" s="270"/>
      <c r="I6" s="270"/>
      <c r="J6" s="280"/>
      <c r="K6" s="280"/>
      <c r="L6" s="280"/>
    </row>
    <row r="7" spans="1:12" ht="19.5" thickBot="1" x14ac:dyDescent="0.35">
      <c r="A7" s="281"/>
      <c r="B7" s="282"/>
      <c r="C7" s="282"/>
      <c r="D7" s="283"/>
      <c r="E7" s="282"/>
      <c r="F7" s="284"/>
    </row>
    <row r="8" spans="1:12" x14ac:dyDescent="0.3">
      <c r="A8" s="285" t="s">
        <v>37</v>
      </c>
      <c r="B8" s="286">
        <f>B10+B15+B22</f>
        <v>2545608872.4886365</v>
      </c>
      <c r="C8" s="286">
        <f>C10+C15+C22</f>
        <v>3068655969.666667</v>
      </c>
      <c r="D8" s="287" t="s">
        <v>225</v>
      </c>
      <c r="E8" s="286">
        <f>E10+E22+E32</f>
        <v>58501891</v>
      </c>
      <c r="F8" s="286">
        <f>F10+F22+F32</f>
        <v>309979176</v>
      </c>
    </row>
    <row r="9" spans="1:12" x14ac:dyDescent="0.3">
      <c r="A9" s="285"/>
      <c r="B9" s="286"/>
      <c r="C9" s="286"/>
      <c r="D9" s="287"/>
      <c r="E9" s="288"/>
      <c r="F9" s="288"/>
    </row>
    <row r="10" spans="1:12" x14ac:dyDescent="0.3">
      <c r="A10" s="285" t="s">
        <v>306</v>
      </c>
      <c r="B10" s="286">
        <f>+B11+B13+B12</f>
        <v>1095871369.125</v>
      </c>
      <c r="C10" s="286">
        <f>+C11+C13+C12</f>
        <v>1693483185</v>
      </c>
      <c r="D10" s="287" t="s">
        <v>42</v>
      </c>
      <c r="E10" s="286">
        <f>SUM(E11:E16)</f>
        <v>57736891</v>
      </c>
      <c r="F10" s="286">
        <f>SUM(F11:F16)</f>
        <v>309979176</v>
      </c>
    </row>
    <row r="11" spans="1:12" x14ac:dyDescent="0.3">
      <c r="A11" s="289" t="s">
        <v>38</v>
      </c>
      <c r="B11" s="288">
        <v>0</v>
      </c>
      <c r="C11" s="288">
        <v>0</v>
      </c>
      <c r="D11" s="290" t="s">
        <v>307</v>
      </c>
      <c r="E11" s="288">
        <v>0</v>
      </c>
      <c r="F11" s="288">
        <v>0</v>
      </c>
    </row>
    <row r="12" spans="1:12" x14ac:dyDescent="0.3">
      <c r="A12" s="289" t="s">
        <v>360</v>
      </c>
      <c r="B12" s="288">
        <v>0</v>
      </c>
      <c r="C12" s="288">
        <v>0</v>
      </c>
      <c r="D12" s="290" t="s">
        <v>420</v>
      </c>
      <c r="E12" s="288">
        <v>57736891</v>
      </c>
      <c r="F12" s="288">
        <v>309979176</v>
      </c>
    </row>
    <row r="13" spans="1:12" ht="37.5" customHeight="1" x14ac:dyDescent="0.3">
      <c r="A13" s="289" t="s">
        <v>361</v>
      </c>
      <c r="B13" s="288">
        <v>1095871369.125</v>
      </c>
      <c r="C13" s="288">
        <v>1693483185</v>
      </c>
      <c r="D13" s="335" t="s">
        <v>346</v>
      </c>
      <c r="E13" s="336">
        <v>0</v>
      </c>
      <c r="F13" s="336">
        <v>0</v>
      </c>
    </row>
    <row r="14" spans="1:12" x14ac:dyDescent="0.3">
      <c r="A14" s="289"/>
      <c r="B14" s="288"/>
      <c r="C14" s="288"/>
      <c r="D14" s="335"/>
      <c r="E14" s="336"/>
      <c r="F14" s="336"/>
    </row>
    <row r="15" spans="1:12" ht="37.5" x14ac:dyDescent="0.3">
      <c r="A15" s="285" t="s">
        <v>277</v>
      </c>
      <c r="B15" s="286">
        <f>+B16+B17+B18</f>
        <v>250000000</v>
      </c>
      <c r="C15" s="286">
        <f>+C16+C17+C18</f>
        <v>0</v>
      </c>
      <c r="D15" s="290" t="s">
        <v>308</v>
      </c>
      <c r="E15" s="288">
        <v>0</v>
      </c>
      <c r="F15" s="288">
        <v>0</v>
      </c>
    </row>
    <row r="16" spans="1:12" x14ac:dyDescent="0.3">
      <c r="A16" s="289" t="s">
        <v>362</v>
      </c>
      <c r="B16" s="288">
        <v>250000000</v>
      </c>
      <c r="C16" s="288">
        <v>0</v>
      </c>
      <c r="D16" s="290" t="s">
        <v>43</v>
      </c>
      <c r="E16" s="288">
        <v>0</v>
      </c>
      <c r="F16" s="288">
        <v>0</v>
      </c>
    </row>
    <row r="17" spans="1:6" x14ac:dyDescent="0.3">
      <c r="A17" s="289" t="s">
        <v>446</v>
      </c>
      <c r="B17" s="288">
        <v>78706849.315068483</v>
      </c>
      <c r="C17" s="288">
        <v>0</v>
      </c>
      <c r="D17" s="287"/>
      <c r="E17" s="288"/>
      <c r="F17" s="288"/>
    </row>
    <row r="18" spans="1:6" x14ac:dyDescent="0.3">
      <c r="A18" s="289" t="s">
        <v>447</v>
      </c>
      <c r="B18" s="288">
        <v>-78706849.315068498</v>
      </c>
      <c r="C18" s="288">
        <v>0</v>
      </c>
      <c r="D18" s="290" t="s">
        <v>226</v>
      </c>
      <c r="E18" s="288"/>
      <c r="F18" s="288"/>
    </row>
    <row r="19" spans="1:6" x14ac:dyDescent="0.3">
      <c r="A19" s="289"/>
      <c r="B19" s="291"/>
      <c r="C19" s="291"/>
      <c r="D19" s="290" t="s">
        <v>44</v>
      </c>
      <c r="E19" s="288"/>
      <c r="F19" s="288"/>
    </row>
    <row r="20" spans="1:6" x14ac:dyDescent="0.3">
      <c r="A20" s="289"/>
      <c r="B20" s="291"/>
      <c r="C20" s="291"/>
      <c r="D20" s="290" t="s">
        <v>45</v>
      </c>
      <c r="E20" s="288" t="s">
        <v>41</v>
      </c>
      <c r="F20" s="288" t="s">
        <v>41</v>
      </c>
    </row>
    <row r="21" spans="1:6" x14ac:dyDescent="0.3">
      <c r="A21" s="289"/>
      <c r="B21" s="291"/>
      <c r="C21" s="291"/>
      <c r="D21" s="290" t="s">
        <v>46</v>
      </c>
      <c r="E21" s="291">
        <v>0</v>
      </c>
      <c r="F21" s="291">
        <v>0</v>
      </c>
    </row>
    <row r="22" spans="1:6" x14ac:dyDescent="0.3">
      <c r="A22" s="285" t="s">
        <v>278</v>
      </c>
      <c r="B22" s="286">
        <f>B23+B24+B26+B27+B28+B30+B33</f>
        <v>1199737503.3636365</v>
      </c>
      <c r="C22" s="286">
        <f>C23+C24+C26+C27+C28+C30+C33</f>
        <v>1375172784.6666667</v>
      </c>
      <c r="D22" s="287" t="s">
        <v>467</v>
      </c>
      <c r="E22" s="286">
        <f>SUM(E23:E32)</f>
        <v>765000</v>
      </c>
      <c r="F22" s="286">
        <f>SUM(F23:F30)</f>
        <v>0</v>
      </c>
    </row>
    <row r="23" spans="1:6" x14ac:dyDescent="0.3">
      <c r="A23" s="289" t="s">
        <v>47</v>
      </c>
      <c r="B23" s="288">
        <v>0</v>
      </c>
      <c r="C23" s="288">
        <v>0</v>
      </c>
      <c r="D23" s="290" t="s">
        <v>50</v>
      </c>
      <c r="E23" s="288">
        <v>0</v>
      </c>
      <c r="F23" s="288">
        <v>0</v>
      </c>
    </row>
    <row r="24" spans="1:6" x14ac:dyDescent="0.3">
      <c r="A24" s="289" t="s">
        <v>364</v>
      </c>
      <c r="B24" s="288">
        <v>0</v>
      </c>
      <c r="C24" s="288">
        <v>0</v>
      </c>
      <c r="D24" s="290" t="s">
        <v>51</v>
      </c>
      <c r="E24" s="288">
        <v>0</v>
      </c>
      <c r="F24" s="288">
        <v>0</v>
      </c>
    </row>
    <row r="25" spans="1:6" x14ac:dyDescent="0.3">
      <c r="A25" s="289"/>
      <c r="B25" s="288"/>
      <c r="C25" s="288"/>
      <c r="D25" s="290" t="s">
        <v>216</v>
      </c>
      <c r="E25" s="288">
        <v>0</v>
      </c>
      <c r="F25" s="288">
        <v>0</v>
      </c>
    </row>
    <row r="26" spans="1:6" x14ac:dyDescent="0.3">
      <c r="A26" s="289" t="s">
        <v>48</v>
      </c>
      <c r="B26" s="288">
        <v>0</v>
      </c>
      <c r="C26" s="288">
        <v>0</v>
      </c>
      <c r="D26" s="290" t="s">
        <v>52</v>
      </c>
      <c r="E26" s="288">
        <v>0</v>
      </c>
      <c r="F26" s="288">
        <v>0</v>
      </c>
    </row>
    <row r="27" spans="1:6" x14ac:dyDescent="0.3">
      <c r="A27" s="289" t="s">
        <v>365</v>
      </c>
      <c r="B27" s="288">
        <v>152183337.36363637</v>
      </c>
      <c r="C27" s="288">
        <v>124293618</v>
      </c>
      <c r="D27" s="290" t="s">
        <v>53</v>
      </c>
      <c r="E27" s="288">
        <v>765000</v>
      </c>
      <c r="F27" s="288">
        <v>0</v>
      </c>
    </row>
    <row r="28" spans="1:6" x14ac:dyDescent="0.3">
      <c r="A28" s="289" t="s">
        <v>282</v>
      </c>
      <c r="B28" s="288">
        <v>0</v>
      </c>
      <c r="C28" s="288">
        <v>0</v>
      </c>
      <c r="D28" s="290" t="s">
        <v>347</v>
      </c>
      <c r="E28" s="288">
        <v>0</v>
      </c>
      <c r="F28" s="288">
        <v>0</v>
      </c>
    </row>
    <row r="29" spans="1:6" x14ac:dyDescent="0.3">
      <c r="A29" s="289" t="s">
        <v>309</v>
      </c>
      <c r="B29" s="288"/>
      <c r="C29" s="288"/>
      <c r="D29" s="290" t="s">
        <v>310</v>
      </c>
      <c r="E29" s="288">
        <v>0</v>
      </c>
      <c r="F29" s="288">
        <v>0</v>
      </c>
    </row>
    <row r="30" spans="1:6" x14ac:dyDescent="0.3">
      <c r="A30" s="289" t="s">
        <v>49</v>
      </c>
      <c r="B30" s="288">
        <v>1047000000</v>
      </c>
      <c r="C30" s="288">
        <v>1247000000</v>
      </c>
      <c r="D30" s="290" t="s">
        <v>64</v>
      </c>
      <c r="E30" s="291">
        <v>0</v>
      </c>
      <c r="F30" s="291">
        <v>0</v>
      </c>
    </row>
    <row r="31" spans="1:6" x14ac:dyDescent="0.3">
      <c r="A31" s="289"/>
      <c r="B31" s="288"/>
      <c r="C31" s="288"/>
      <c r="D31" s="287"/>
      <c r="E31" s="292"/>
      <c r="F31" s="292"/>
    </row>
    <row r="32" spans="1:6" x14ac:dyDescent="0.3">
      <c r="A32" s="289" t="s">
        <v>198</v>
      </c>
      <c r="B32" s="288"/>
      <c r="C32" s="288"/>
      <c r="D32" s="287" t="s">
        <v>55</v>
      </c>
      <c r="E32" s="292">
        <f>SUM(E33:E35)</f>
        <v>0</v>
      </c>
      <c r="F32" s="292">
        <f>SUM(F33:F35)</f>
        <v>0</v>
      </c>
    </row>
    <row r="33" spans="1:7" x14ac:dyDescent="0.3">
      <c r="A33" s="289" t="s">
        <v>246</v>
      </c>
      <c r="B33" s="288">
        <v>554166</v>
      </c>
      <c r="C33" s="288">
        <v>3879166.666666666</v>
      </c>
      <c r="D33" s="290" t="s">
        <v>56</v>
      </c>
      <c r="E33" s="291">
        <v>0</v>
      </c>
      <c r="F33" s="291">
        <v>0</v>
      </c>
    </row>
    <row r="34" spans="1:7" x14ac:dyDescent="0.3">
      <c r="A34" s="285" t="s">
        <v>54</v>
      </c>
      <c r="B34" s="291"/>
      <c r="C34" s="291"/>
      <c r="D34" s="290" t="s">
        <v>199</v>
      </c>
      <c r="E34" s="291">
        <v>0</v>
      </c>
      <c r="F34" s="291">
        <v>0</v>
      </c>
    </row>
    <row r="35" spans="1:7" x14ac:dyDescent="0.3">
      <c r="A35" s="285" t="s">
        <v>311</v>
      </c>
      <c r="B35" s="291"/>
      <c r="C35" s="291"/>
      <c r="D35" s="290" t="s">
        <v>312</v>
      </c>
      <c r="E35" s="291">
        <v>0</v>
      </c>
      <c r="F35" s="291">
        <v>0</v>
      </c>
    </row>
    <row r="36" spans="1:7" x14ac:dyDescent="0.3">
      <c r="A36" s="285"/>
      <c r="B36" s="291"/>
      <c r="C36" s="291"/>
      <c r="D36" s="287"/>
      <c r="E36" s="286"/>
      <c r="F36" s="286"/>
    </row>
    <row r="37" spans="1:7" x14ac:dyDescent="0.3">
      <c r="A37" s="285" t="s">
        <v>57</v>
      </c>
      <c r="B37" s="286">
        <f>+B10+B22+B15</f>
        <v>2545608872.4886365</v>
      </c>
      <c r="C37" s="286">
        <f>+C10+C22+C15</f>
        <v>3068655969.666667</v>
      </c>
      <c r="D37" s="287"/>
      <c r="E37" s="286"/>
      <c r="F37" s="286"/>
      <c r="G37" s="293"/>
    </row>
    <row r="38" spans="1:7" x14ac:dyDescent="0.3">
      <c r="A38" s="289"/>
      <c r="B38" s="288"/>
      <c r="C38" s="288"/>
      <c r="D38" s="290"/>
      <c r="E38" s="288"/>
      <c r="F38" s="288"/>
    </row>
    <row r="39" spans="1:7" x14ac:dyDescent="0.3">
      <c r="A39" s="285" t="s">
        <v>58</v>
      </c>
      <c r="B39" s="288"/>
      <c r="C39" s="288"/>
      <c r="D39" s="287" t="s">
        <v>67</v>
      </c>
      <c r="E39" s="292">
        <f>E40+E44+E48+E51</f>
        <v>0</v>
      </c>
      <c r="F39" s="292">
        <f>F40+F44+F48+F51</f>
        <v>0</v>
      </c>
    </row>
    <row r="40" spans="1:7" x14ac:dyDescent="0.3">
      <c r="A40" s="285" t="s">
        <v>279</v>
      </c>
      <c r="B40" s="286">
        <f>SUM(B41:B45)</f>
        <v>1003000000</v>
      </c>
      <c r="C40" s="286">
        <f>SUM(C41:C45)</f>
        <v>1003000000</v>
      </c>
      <c r="D40" s="287" t="s">
        <v>219</v>
      </c>
      <c r="E40" s="286">
        <f>SUM(E42:E43)</f>
        <v>0</v>
      </c>
      <c r="F40" s="286">
        <f>SUM(F42:F43)</f>
        <v>0</v>
      </c>
    </row>
    <row r="41" spans="1:7" x14ac:dyDescent="0.3">
      <c r="A41" s="289" t="s">
        <v>40</v>
      </c>
      <c r="B41" s="288"/>
      <c r="C41" s="288"/>
      <c r="D41" s="290" t="s">
        <v>218</v>
      </c>
      <c r="E41" s="288">
        <v>0</v>
      </c>
      <c r="F41" s="288">
        <v>0</v>
      </c>
    </row>
    <row r="42" spans="1:7" x14ac:dyDescent="0.3">
      <c r="A42" s="289" t="s">
        <v>40</v>
      </c>
      <c r="B42" s="288">
        <v>0</v>
      </c>
      <c r="C42" s="288">
        <v>0</v>
      </c>
      <c r="D42" s="290" t="s">
        <v>62</v>
      </c>
      <c r="E42" s="288">
        <v>0</v>
      </c>
      <c r="F42" s="288">
        <v>0</v>
      </c>
    </row>
    <row r="43" spans="1:7" x14ac:dyDescent="0.3">
      <c r="A43" s="289" t="s">
        <v>363</v>
      </c>
      <c r="B43" s="288">
        <v>1003000000</v>
      </c>
      <c r="C43" s="288">
        <v>1003000000</v>
      </c>
      <c r="D43" s="290" t="s">
        <v>63</v>
      </c>
      <c r="E43" s="288">
        <v>0</v>
      </c>
      <c r="F43" s="288">
        <v>0</v>
      </c>
    </row>
    <row r="44" spans="1:7" ht="37.5" customHeight="1" x14ac:dyDescent="0.3">
      <c r="A44" s="289" t="s">
        <v>305</v>
      </c>
      <c r="B44" s="288">
        <v>0</v>
      </c>
      <c r="C44" s="288">
        <v>0</v>
      </c>
      <c r="D44" s="333" t="s">
        <v>345</v>
      </c>
      <c r="E44" s="334">
        <f>E46</f>
        <v>0</v>
      </c>
      <c r="F44" s="334">
        <f>F46</f>
        <v>0</v>
      </c>
    </row>
    <row r="45" spans="1:7" x14ac:dyDescent="0.3">
      <c r="A45" s="285"/>
      <c r="B45" s="288"/>
      <c r="C45" s="288"/>
      <c r="D45" s="333"/>
      <c r="E45" s="334"/>
      <c r="F45" s="334"/>
    </row>
    <row r="46" spans="1:7" x14ac:dyDescent="0.3">
      <c r="A46" s="285" t="s">
        <v>59</v>
      </c>
      <c r="B46" s="288"/>
      <c r="C46" s="288"/>
      <c r="D46" s="290" t="s">
        <v>64</v>
      </c>
      <c r="E46" s="291">
        <v>0</v>
      </c>
      <c r="F46" s="291">
        <v>0</v>
      </c>
    </row>
    <row r="47" spans="1:7" x14ac:dyDescent="0.3">
      <c r="A47" s="289" t="s">
        <v>47</v>
      </c>
      <c r="B47" s="288"/>
      <c r="C47" s="288"/>
      <c r="D47" s="290"/>
      <c r="E47" s="288"/>
      <c r="F47" s="288"/>
    </row>
    <row r="48" spans="1:7" x14ac:dyDescent="0.3">
      <c r="A48" s="289" t="s">
        <v>48</v>
      </c>
      <c r="B48" s="288"/>
      <c r="C48" s="288"/>
      <c r="D48" s="287" t="s">
        <v>226</v>
      </c>
      <c r="E48" s="286">
        <f>SUM(E49:E50)</f>
        <v>0</v>
      </c>
      <c r="F48" s="286">
        <f>SUM(F49:F50)</f>
        <v>0</v>
      </c>
    </row>
    <row r="49" spans="1:6" x14ac:dyDescent="0.3">
      <c r="A49" s="289" t="s">
        <v>60</v>
      </c>
      <c r="B49" s="288"/>
      <c r="C49" s="288"/>
      <c r="D49" s="290" t="s">
        <v>65</v>
      </c>
      <c r="E49" s="288">
        <v>0</v>
      </c>
      <c r="F49" s="288">
        <v>0</v>
      </c>
    </row>
    <row r="50" spans="1:6" x14ac:dyDescent="0.3">
      <c r="A50" s="289" t="s">
        <v>313</v>
      </c>
      <c r="B50" s="288" t="s">
        <v>41</v>
      </c>
      <c r="C50" s="288" t="s">
        <v>41</v>
      </c>
      <c r="D50" s="290" t="s">
        <v>314</v>
      </c>
      <c r="E50" s="288" t="s">
        <v>41</v>
      </c>
      <c r="F50" s="288" t="s">
        <v>41</v>
      </c>
    </row>
    <row r="51" spans="1:6" x14ac:dyDescent="0.3">
      <c r="A51" s="289" t="s">
        <v>49</v>
      </c>
      <c r="B51" s="288"/>
      <c r="C51" s="288"/>
      <c r="D51" s="287" t="s">
        <v>200</v>
      </c>
      <c r="E51" s="292">
        <f>SUM(E52:E54)</f>
        <v>0</v>
      </c>
      <c r="F51" s="292">
        <f>SUM(F52:F54)</f>
        <v>0</v>
      </c>
    </row>
    <row r="52" spans="1:6" x14ac:dyDescent="0.3">
      <c r="A52" s="289" t="s">
        <v>198</v>
      </c>
      <c r="B52" s="288"/>
      <c r="C52" s="288"/>
      <c r="D52" s="290" t="s">
        <v>66</v>
      </c>
      <c r="E52" s="291">
        <v>0</v>
      </c>
      <c r="F52" s="291">
        <v>0</v>
      </c>
    </row>
    <row r="53" spans="1:6" x14ac:dyDescent="0.3">
      <c r="A53" s="289" t="s">
        <v>315</v>
      </c>
      <c r="B53" s="288"/>
      <c r="C53" s="288"/>
      <c r="D53" s="290" t="s">
        <v>316</v>
      </c>
      <c r="E53" s="291">
        <v>0</v>
      </c>
      <c r="F53" s="291">
        <v>0</v>
      </c>
    </row>
    <row r="54" spans="1:6" x14ac:dyDescent="0.3">
      <c r="A54" s="285"/>
      <c r="B54" s="288" t="s">
        <v>61</v>
      </c>
      <c r="C54" s="288" t="s">
        <v>61</v>
      </c>
      <c r="D54" s="290" t="s">
        <v>317</v>
      </c>
      <c r="E54" s="291">
        <v>0</v>
      </c>
      <c r="F54" s="291">
        <v>0</v>
      </c>
    </row>
    <row r="55" spans="1:6" x14ac:dyDescent="0.3">
      <c r="A55" s="285" t="s">
        <v>419</v>
      </c>
      <c r="B55" s="292">
        <f>SUM(B56:B67)</f>
        <v>156811277</v>
      </c>
      <c r="C55" s="292">
        <f>SUM(C56:C67)</f>
        <v>154811277</v>
      </c>
      <c r="D55" s="287"/>
      <c r="E55" s="292"/>
      <c r="F55" s="292"/>
    </row>
    <row r="56" spans="1:6" x14ac:dyDescent="0.3">
      <c r="A56" s="289" t="s">
        <v>366</v>
      </c>
      <c r="B56" s="291">
        <v>60568182</v>
      </c>
      <c r="C56" s="291">
        <v>58568182</v>
      </c>
      <c r="D56" s="287"/>
      <c r="E56" s="291"/>
      <c r="F56" s="291"/>
    </row>
    <row r="57" spans="1:6" x14ac:dyDescent="0.3">
      <c r="A57" s="289" t="s">
        <v>367</v>
      </c>
      <c r="B57" s="288"/>
      <c r="C57" s="288"/>
      <c r="D57" s="287" t="s">
        <v>68</v>
      </c>
      <c r="E57" s="292">
        <f>E8+E39</f>
        <v>58501891</v>
      </c>
      <c r="F57" s="292">
        <f>F8+F39</f>
        <v>309979176</v>
      </c>
    </row>
    <row r="58" spans="1:6" x14ac:dyDescent="0.3">
      <c r="A58" s="289" t="s">
        <v>368</v>
      </c>
      <c r="B58" s="288">
        <v>0</v>
      </c>
      <c r="C58" s="288">
        <v>0</v>
      </c>
      <c r="D58" s="294"/>
      <c r="E58" s="295"/>
      <c r="F58" s="295"/>
    </row>
    <row r="59" spans="1:6" x14ac:dyDescent="0.3">
      <c r="A59" s="289" t="s">
        <v>369</v>
      </c>
      <c r="B59" s="288"/>
      <c r="C59" s="288"/>
      <c r="D59" s="294"/>
      <c r="E59" s="295"/>
      <c r="F59" s="295"/>
    </row>
    <row r="60" spans="1:6" x14ac:dyDescent="0.3">
      <c r="A60" s="289" t="s">
        <v>343</v>
      </c>
      <c r="B60" s="288">
        <v>96243095</v>
      </c>
      <c r="C60" s="288">
        <v>96243095</v>
      </c>
      <c r="D60" s="294"/>
      <c r="E60" s="295"/>
      <c r="F60" s="295"/>
    </row>
    <row r="61" spans="1:6" x14ac:dyDescent="0.3">
      <c r="A61" s="289" t="s">
        <v>370</v>
      </c>
      <c r="B61" s="288"/>
      <c r="C61" s="288"/>
      <c r="D61" s="294"/>
      <c r="E61" s="295"/>
      <c r="F61" s="295"/>
    </row>
    <row r="62" spans="1:6" x14ac:dyDescent="0.3">
      <c r="A62" s="289" t="s">
        <v>371</v>
      </c>
      <c r="B62" s="288">
        <v>0</v>
      </c>
      <c r="C62" s="288">
        <v>0</v>
      </c>
      <c r="D62" s="294"/>
      <c r="E62" s="295"/>
      <c r="F62" s="295"/>
    </row>
    <row r="63" spans="1:6" x14ac:dyDescent="0.3">
      <c r="A63" s="289" t="s">
        <v>372</v>
      </c>
      <c r="B63" s="291"/>
      <c r="C63" s="291"/>
      <c r="D63" s="294" t="s">
        <v>227</v>
      </c>
      <c r="E63" s="296">
        <f>SUM(E64:E69)</f>
        <v>3694900077</v>
      </c>
      <c r="F63" s="296">
        <f>SUM(F64:F69)</f>
        <v>3964469888.575758</v>
      </c>
    </row>
    <row r="64" spans="1:6" x14ac:dyDescent="0.3">
      <c r="A64" s="289"/>
      <c r="B64" s="288"/>
      <c r="C64" s="288"/>
      <c r="D64" s="297" t="s">
        <v>373</v>
      </c>
      <c r="E64" s="298">
        <v>3953000000</v>
      </c>
      <c r="F64" s="298">
        <v>3753000000</v>
      </c>
    </row>
    <row r="65" spans="1:11" ht="37.5" x14ac:dyDescent="0.3">
      <c r="A65" s="289"/>
      <c r="B65" s="291"/>
      <c r="C65" s="291"/>
      <c r="D65" s="297" t="s">
        <v>374</v>
      </c>
      <c r="E65" s="298">
        <v>0</v>
      </c>
      <c r="F65" s="298">
        <v>0</v>
      </c>
    </row>
    <row r="66" spans="1:11" x14ac:dyDescent="0.3">
      <c r="A66" s="289"/>
      <c r="B66" s="291"/>
      <c r="C66" s="291"/>
      <c r="D66" s="297" t="s">
        <v>398</v>
      </c>
      <c r="E66" s="298">
        <v>1047000000</v>
      </c>
      <c r="F66" s="298">
        <v>1247000000</v>
      </c>
      <c r="G66" s="293"/>
    </row>
    <row r="67" spans="1:11" x14ac:dyDescent="0.3">
      <c r="A67" s="289"/>
      <c r="B67" s="291"/>
      <c r="C67" s="291"/>
      <c r="D67" s="297" t="s">
        <v>375</v>
      </c>
      <c r="E67" s="298">
        <v>0</v>
      </c>
      <c r="F67" s="298">
        <v>0</v>
      </c>
    </row>
    <row r="68" spans="1:11" x14ac:dyDescent="0.3">
      <c r="A68" s="289"/>
      <c r="B68" s="291"/>
      <c r="C68" s="291"/>
      <c r="D68" s="297" t="s">
        <v>376</v>
      </c>
      <c r="E68" s="298">
        <v>-1035530111</v>
      </c>
      <c r="F68" s="298">
        <v>-420000</v>
      </c>
    </row>
    <row r="69" spans="1:11" x14ac:dyDescent="0.3">
      <c r="A69" s="289"/>
      <c r="B69" s="291"/>
      <c r="C69" s="291"/>
      <c r="D69" s="294" t="s">
        <v>377</v>
      </c>
      <c r="E69" s="298">
        <v>-269569812</v>
      </c>
      <c r="F69" s="298">
        <v>-1035110111.4242419</v>
      </c>
    </row>
    <row r="70" spans="1:11" x14ac:dyDescent="0.3">
      <c r="A70" s="285" t="s">
        <v>280</v>
      </c>
      <c r="B70" s="286">
        <f>+B71+B72</f>
        <v>47981818</v>
      </c>
      <c r="C70" s="286">
        <f>+C71+C72</f>
        <v>47981817.909090906</v>
      </c>
      <c r="D70" s="297"/>
      <c r="E70" s="298"/>
      <c r="F70" s="298"/>
    </row>
    <row r="71" spans="1:11" ht="37.5" x14ac:dyDescent="0.3">
      <c r="A71" s="289" t="s">
        <v>301</v>
      </c>
      <c r="B71" s="288">
        <v>15909091</v>
      </c>
      <c r="C71" s="288">
        <v>15909090.909090908</v>
      </c>
      <c r="D71" s="294" t="s">
        <v>72</v>
      </c>
      <c r="E71" s="296">
        <f>+E63</f>
        <v>3694900077</v>
      </c>
      <c r="F71" s="296">
        <f>+F63</f>
        <v>3964469888.575758</v>
      </c>
      <c r="G71" s="293"/>
      <c r="H71" s="293"/>
    </row>
    <row r="72" spans="1:11" x14ac:dyDescent="0.3">
      <c r="A72" s="289" t="s">
        <v>302</v>
      </c>
      <c r="B72" s="288">
        <v>32072727</v>
      </c>
      <c r="C72" s="288">
        <v>32072727</v>
      </c>
      <c r="D72" s="297"/>
      <c r="E72" s="298"/>
      <c r="F72" s="298"/>
      <c r="G72" s="293"/>
    </row>
    <row r="73" spans="1:11" x14ac:dyDescent="0.3">
      <c r="A73" s="289" t="s">
        <v>73</v>
      </c>
      <c r="B73" s="288"/>
      <c r="C73" s="288"/>
      <c r="D73" s="297"/>
      <c r="E73" s="298"/>
      <c r="F73" s="298"/>
    </row>
    <row r="74" spans="1:11" x14ac:dyDescent="0.3">
      <c r="A74" s="289" t="s">
        <v>74</v>
      </c>
      <c r="B74" s="288"/>
      <c r="C74" s="288"/>
      <c r="D74" s="297"/>
      <c r="E74" s="298"/>
      <c r="F74" s="298"/>
      <c r="G74" s="293"/>
    </row>
    <row r="75" spans="1:11" x14ac:dyDescent="0.3">
      <c r="A75" s="285" t="s">
        <v>75</v>
      </c>
      <c r="B75" s="286">
        <f>B40+B55+B70</f>
        <v>1207793095</v>
      </c>
      <c r="C75" s="286">
        <f>C40+C55+C70</f>
        <v>1205793094.909091</v>
      </c>
      <c r="D75" s="294"/>
      <c r="E75" s="298"/>
      <c r="F75" s="298"/>
    </row>
    <row r="76" spans="1:11" x14ac:dyDescent="0.3">
      <c r="A76" s="289"/>
      <c r="B76" s="288"/>
      <c r="C76" s="288"/>
      <c r="D76" s="299"/>
      <c r="E76" s="300"/>
      <c r="F76" s="300"/>
    </row>
    <row r="77" spans="1:11" ht="19.5" thickBot="1" x14ac:dyDescent="0.35">
      <c r="A77" s="301" t="s">
        <v>215</v>
      </c>
      <c r="B77" s="302">
        <f>+B37+B75</f>
        <v>3753401967.4886365</v>
      </c>
      <c r="C77" s="302">
        <f>+C37+C75</f>
        <v>4274449064.575758</v>
      </c>
      <c r="D77" s="303" t="s">
        <v>76</v>
      </c>
      <c r="E77" s="304">
        <f>E71+E57</f>
        <v>3753401968</v>
      </c>
      <c r="F77" s="304">
        <f>F71+F57</f>
        <v>4274449064.575758</v>
      </c>
      <c r="G77" s="305"/>
      <c r="H77" s="305"/>
    </row>
    <row r="78" spans="1:11" x14ac:dyDescent="0.3">
      <c r="E78" s="317"/>
    </row>
    <row r="79" spans="1:11" x14ac:dyDescent="0.3">
      <c r="A79"/>
      <c r="B79" s="163"/>
      <c r="C79" s="163"/>
      <c r="D79"/>
      <c r="E79" s="306"/>
      <c r="F79" s="306"/>
      <c r="G79" s="274"/>
      <c r="H79" s="274"/>
      <c r="I79" s="274"/>
      <c r="J79"/>
      <c r="K79"/>
    </row>
    <row r="80" spans="1:11" x14ac:dyDescent="0.3">
      <c r="A80"/>
      <c r="B80" s="163"/>
      <c r="C80"/>
      <c r="D80"/>
      <c r="E80"/>
      <c r="F80" s="272"/>
      <c r="G80" s="274"/>
      <c r="H80" s="274"/>
      <c r="I80" s="274"/>
      <c r="J80"/>
      <c r="K80"/>
    </row>
    <row r="81" spans="1:11" x14ac:dyDescent="0.3">
      <c r="A81"/>
      <c r="B81"/>
      <c r="C81"/>
      <c r="D81"/>
      <c r="E81"/>
      <c r="F81" s="272"/>
      <c r="G81" s="310">
        <f>B77-E77</f>
        <v>-0.51136350631713867</v>
      </c>
      <c r="H81" s="274"/>
      <c r="I81" s="274"/>
      <c r="J81"/>
      <c r="K81"/>
    </row>
    <row r="82" spans="1:11" x14ac:dyDescent="0.3">
      <c r="A82"/>
      <c r="B82"/>
      <c r="C82"/>
      <c r="D82"/>
      <c r="E82"/>
      <c r="F82" s="272"/>
      <c r="G82" s="274"/>
      <c r="H82" s="274"/>
      <c r="I82" s="274"/>
      <c r="J82"/>
      <c r="K82"/>
    </row>
    <row r="83" spans="1:11" x14ac:dyDescent="0.3">
      <c r="A83"/>
      <c r="B83"/>
      <c r="C83"/>
      <c r="D83"/>
      <c r="E83"/>
      <c r="F83" s="272"/>
      <c r="G83" s="274"/>
      <c r="H83" s="274"/>
      <c r="I83" s="274"/>
      <c r="J83"/>
      <c r="K83"/>
    </row>
    <row r="84" spans="1:11" x14ac:dyDescent="0.3">
      <c r="A84"/>
      <c r="B84"/>
      <c r="C84"/>
      <c r="D84"/>
      <c r="E84"/>
      <c r="F84" s="272"/>
      <c r="G84" s="274"/>
      <c r="H84" s="274"/>
      <c r="I84" s="274"/>
      <c r="J84"/>
      <c r="K84"/>
    </row>
    <row r="85" spans="1:11" x14ac:dyDescent="0.3">
      <c r="A85"/>
      <c r="B85"/>
      <c r="C85"/>
      <c r="D85"/>
      <c r="E85"/>
      <c r="F85" s="272"/>
      <c r="G85" s="274"/>
      <c r="H85" s="274"/>
      <c r="I85" s="274"/>
      <c r="J85"/>
      <c r="K85"/>
    </row>
    <row r="86" spans="1:11" x14ac:dyDescent="0.3">
      <c r="A86"/>
      <c r="B86"/>
      <c r="C86"/>
      <c r="D86"/>
      <c r="E86"/>
      <c r="F86" s="272"/>
      <c r="G86" s="274"/>
      <c r="H86" s="274"/>
      <c r="I86" s="274"/>
      <c r="J86"/>
      <c r="K86"/>
    </row>
    <row r="87" spans="1:11" x14ac:dyDescent="0.3">
      <c r="A87"/>
      <c r="B87"/>
      <c r="C87"/>
      <c r="D87"/>
      <c r="E87"/>
      <c r="F87" s="272"/>
      <c r="G87" s="274"/>
      <c r="H87" s="274"/>
      <c r="I87" s="274"/>
      <c r="J87"/>
      <c r="K87"/>
    </row>
    <row r="88" spans="1:11" x14ac:dyDescent="0.3">
      <c r="A88"/>
      <c r="B88"/>
      <c r="C88"/>
      <c r="D88"/>
      <c r="E88"/>
      <c r="F88" s="272"/>
      <c r="G88" s="274"/>
      <c r="H88" s="274"/>
      <c r="I88" s="274"/>
      <c r="J88"/>
      <c r="K88"/>
    </row>
    <row r="89" spans="1:11" x14ac:dyDescent="0.3">
      <c r="A89"/>
      <c r="B89"/>
      <c r="C89"/>
      <c r="D89"/>
      <c r="E89"/>
      <c r="F89" s="272"/>
      <c r="G89" s="274"/>
      <c r="H89" s="274"/>
      <c r="I89" s="274"/>
      <c r="J89"/>
      <c r="K89"/>
    </row>
    <row r="90" spans="1:11" x14ac:dyDescent="0.3">
      <c r="A90"/>
      <c r="B90"/>
      <c r="C90"/>
      <c r="D90"/>
      <c r="E90"/>
      <c r="F90" s="272"/>
      <c r="G90" s="274"/>
      <c r="H90" s="274"/>
      <c r="I90" s="274"/>
      <c r="J90"/>
      <c r="K90"/>
    </row>
    <row r="91" spans="1:11" x14ac:dyDescent="0.3">
      <c r="A91"/>
      <c r="B91"/>
      <c r="C91"/>
      <c r="D91"/>
      <c r="E91"/>
      <c r="F91" s="272"/>
      <c r="G91" s="274"/>
      <c r="H91" s="274"/>
      <c r="I91" s="274"/>
      <c r="J91"/>
      <c r="K91"/>
    </row>
    <row r="92" spans="1:11" x14ac:dyDescent="0.3">
      <c r="A92"/>
      <c r="B92"/>
      <c r="C92"/>
      <c r="D92"/>
      <c r="E92"/>
      <c r="F92" s="272"/>
      <c r="G92" s="274"/>
      <c r="H92" s="274"/>
      <c r="I92" s="274"/>
      <c r="J92"/>
      <c r="K92"/>
    </row>
    <row r="93" spans="1:11" x14ac:dyDescent="0.3">
      <c r="A93"/>
      <c r="B93"/>
      <c r="C93"/>
      <c r="D93"/>
      <c r="E93"/>
      <c r="F93" s="272"/>
      <c r="G93" s="274"/>
      <c r="H93" s="274"/>
      <c r="I93" s="274"/>
      <c r="J93"/>
      <c r="K93"/>
    </row>
    <row r="94" spans="1:11" x14ac:dyDescent="0.3">
      <c r="A94"/>
      <c r="B94"/>
      <c r="C94"/>
      <c r="D94"/>
      <c r="E94"/>
      <c r="F94" s="272"/>
      <c r="G94" s="274"/>
      <c r="H94" s="274"/>
      <c r="I94" s="274"/>
      <c r="J94"/>
      <c r="K94"/>
    </row>
    <row r="95" spans="1:11" x14ac:dyDescent="0.3">
      <c r="A95"/>
      <c r="B95"/>
      <c r="C95"/>
      <c r="D95"/>
      <c r="E95"/>
      <c r="F95" s="272"/>
      <c r="G95" s="274"/>
      <c r="H95" s="274"/>
      <c r="I95" s="274"/>
      <c r="J95"/>
      <c r="K95"/>
    </row>
    <row r="96" spans="1:11" x14ac:dyDescent="0.3">
      <c r="A96"/>
      <c r="B96"/>
      <c r="C96"/>
      <c r="D96"/>
      <c r="E96"/>
      <c r="F96" s="272"/>
      <c r="G96" s="274"/>
      <c r="H96" s="274"/>
      <c r="I96" s="274"/>
      <c r="J96"/>
      <c r="K96"/>
    </row>
    <row r="97" spans="1:11" x14ac:dyDescent="0.3">
      <c r="A97"/>
      <c r="B97"/>
      <c r="C97"/>
      <c r="D97"/>
      <c r="E97"/>
      <c r="F97" s="272"/>
      <c r="G97" s="274"/>
      <c r="H97" s="274"/>
      <c r="I97" s="274"/>
      <c r="J97"/>
      <c r="K97"/>
    </row>
    <row r="98" spans="1:11" x14ac:dyDescent="0.3">
      <c r="A98"/>
      <c r="B98"/>
      <c r="C98"/>
      <c r="D98"/>
      <c r="E98"/>
      <c r="F98" s="272"/>
      <c r="G98" s="274"/>
      <c r="H98" s="274"/>
      <c r="I98" s="274"/>
      <c r="J98"/>
      <c r="K98"/>
    </row>
    <row r="99" spans="1:11" x14ac:dyDescent="0.3">
      <c r="A99"/>
      <c r="B99"/>
      <c r="C99"/>
      <c r="D99"/>
      <c r="E99"/>
      <c r="F99" s="272"/>
      <c r="G99" s="274"/>
      <c r="H99" s="274"/>
      <c r="I99" s="274"/>
      <c r="J99"/>
      <c r="K99"/>
    </row>
    <row r="100" spans="1:11" x14ac:dyDescent="0.3">
      <c r="A100"/>
      <c r="B100"/>
      <c r="C100"/>
      <c r="D100"/>
      <c r="E100"/>
      <c r="F100" s="272"/>
      <c r="G100" s="274"/>
      <c r="H100" s="274"/>
      <c r="I100" s="274"/>
      <c r="J100"/>
      <c r="K100"/>
    </row>
    <row r="101" spans="1:11" x14ac:dyDescent="0.3">
      <c r="A101"/>
      <c r="B101"/>
      <c r="C101"/>
      <c r="D101"/>
      <c r="E101"/>
      <c r="F101" s="272"/>
      <c r="G101" s="274"/>
      <c r="H101" s="274"/>
      <c r="I101" s="274"/>
      <c r="J101"/>
      <c r="K101"/>
    </row>
    <row r="102" spans="1:11" x14ac:dyDescent="0.3">
      <c r="A102"/>
      <c r="B102"/>
      <c r="C102"/>
      <c r="D102"/>
      <c r="E102"/>
      <c r="F102" s="272"/>
      <c r="G102" s="274"/>
      <c r="H102" s="274"/>
      <c r="I102" s="274"/>
      <c r="J102"/>
      <c r="K102"/>
    </row>
    <row r="103" spans="1:11" x14ac:dyDescent="0.3">
      <c r="A103"/>
      <c r="B103"/>
      <c r="C103"/>
      <c r="D103"/>
      <c r="E103"/>
      <c r="F103" s="272"/>
      <c r="G103" s="274"/>
      <c r="H103" s="274"/>
      <c r="I103" s="274"/>
      <c r="J103"/>
      <c r="K103"/>
    </row>
    <row r="104" spans="1:11" x14ac:dyDescent="0.3">
      <c r="A104"/>
      <c r="B104"/>
      <c r="C104"/>
      <c r="D104"/>
      <c r="E104"/>
      <c r="F104" s="272"/>
      <c r="G104" s="274"/>
      <c r="H104" s="274"/>
      <c r="I104" s="274"/>
      <c r="J104"/>
      <c r="K104"/>
    </row>
    <row r="105" spans="1:11" x14ac:dyDescent="0.3">
      <c r="A105"/>
      <c r="B105"/>
      <c r="C105"/>
      <c r="D105"/>
      <c r="E105"/>
      <c r="F105" s="272"/>
      <c r="G105" s="274"/>
      <c r="H105" s="274"/>
      <c r="I105" s="274"/>
      <c r="J105"/>
      <c r="K105"/>
    </row>
    <row r="106" spans="1:11" x14ac:dyDescent="0.3">
      <c r="A106"/>
      <c r="B106"/>
      <c r="C106"/>
      <c r="D106"/>
      <c r="E106"/>
      <c r="F106" s="272"/>
      <c r="G106" s="274"/>
      <c r="H106" s="274"/>
      <c r="I106" s="274"/>
      <c r="J106"/>
      <c r="K106"/>
    </row>
    <row r="107" spans="1:11" x14ac:dyDescent="0.3">
      <c r="A107"/>
      <c r="B107"/>
      <c r="C107"/>
      <c r="D107"/>
      <c r="E107"/>
      <c r="F107" s="272"/>
      <c r="G107" s="274"/>
      <c r="H107" s="274"/>
      <c r="I107" s="274"/>
      <c r="J107"/>
      <c r="K107"/>
    </row>
    <row r="108" spans="1:11" x14ac:dyDescent="0.3">
      <c r="A108"/>
      <c r="B108"/>
      <c r="C108"/>
      <c r="D108"/>
      <c r="E108"/>
      <c r="F108" s="272"/>
      <c r="G108" s="274"/>
      <c r="H108" s="274"/>
      <c r="I108" s="274"/>
      <c r="J108"/>
      <c r="K108"/>
    </row>
    <row r="109" spans="1:11" x14ac:dyDescent="0.3">
      <c r="A109"/>
      <c r="B109"/>
      <c r="C109"/>
      <c r="D109"/>
      <c r="E109"/>
      <c r="F109" s="272"/>
      <c r="G109" s="274"/>
      <c r="H109" s="274"/>
      <c r="I109" s="274"/>
      <c r="J109"/>
      <c r="K109"/>
    </row>
    <row r="110" spans="1:11" x14ac:dyDescent="0.3">
      <c r="A110"/>
      <c r="B110"/>
      <c r="C110"/>
      <c r="D110"/>
      <c r="E110"/>
      <c r="F110" s="272"/>
      <c r="G110" s="274"/>
      <c r="H110" s="274"/>
      <c r="I110" s="274"/>
      <c r="J110"/>
      <c r="K110"/>
    </row>
    <row r="111" spans="1:11" x14ac:dyDescent="0.3">
      <c r="A111"/>
      <c r="B111"/>
      <c r="C111"/>
      <c r="D111"/>
      <c r="E111"/>
      <c r="F111" s="272"/>
      <c r="G111" s="274"/>
      <c r="H111" s="274"/>
      <c r="I111" s="274"/>
      <c r="J111"/>
      <c r="K111"/>
    </row>
    <row r="112" spans="1:11" x14ac:dyDescent="0.3">
      <c r="A112"/>
      <c r="B112"/>
      <c r="C112"/>
      <c r="D112"/>
      <c r="E112"/>
      <c r="F112" s="272"/>
      <c r="G112" s="274"/>
      <c r="H112" s="274"/>
      <c r="I112" s="274"/>
      <c r="J112"/>
      <c r="K112"/>
    </row>
    <row r="113" spans="1:11" x14ac:dyDescent="0.3">
      <c r="A113"/>
      <c r="B113"/>
      <c r="C113"/>
      <c r="D113"/>
      <c r="E113"/>
      <c r="F113" s="272"/>
      <c r="G113" s="274"/>
      <c r="H113" s="274"/>
      <c r="I113" s="274"/>
      <c r="J113"/>
      <c r="K113"/>
    </row>
    <row r="114" spans="1:11" x14ac:dyDescent="0.3">
      <c r="A114"/>
      <c r="B114"/>
      <c r="C114"/>
      <c r="D114"/>
      <c r="E114"/>
      <c r="F114" s="272"/>
      <c r="G114" s="274"/>
      <c r="H114" s="274"/>
      <c r="I114" s="274"/>
      <c r="J114"/>
      <c r="K114"/>
    </row>
    <row r="115" spans="1:11" x14ac:dyDescent="0.3">
      <c r="A115"/>
      <c r="B115"/>
      <c r="C115"/>
      <c r="D115"/>
      <c r="E115"/>
      <c r="F115" s="272"/>
      <c r="G115" s="274"/>
      <c r="H115" s="274"/>
      <c r="I115" s="274"/>
      <c r="J115"/>
      <c r="K115"/>
    </row>
    <row r="116" spans="1:11" x14ac:dyDescent="0.3">
      <c r="A116"/>
      <c r="B116"/>
      <c r="C116"/>
      <c r="D116"/>
      <c r="E116"/>
      <c r="F116" s="272"/>
      <c r="G116" s="274"/>
      <c r="H116" s="274"/>
      <c r="I116" s="274"/>
      <c r="J116"/>
      <c r="K116"/>
    </row>
    <row r="117" spans="1:11" x14ac:dyDescent="0.3">
      <c r="A117" s="307"/>
      <c r="B117" s="272"/>
      <c r="C117" s="272"/>
      <c r="D117" s="273"/>
      <c r="E117" s="272"/>
      <c r="F117" s="272"/>
      <c r="G117" s="274"/>
      <c r="H117" s="274"/>
      <c r="I117" s="274"/>
      <c r="J117"/>
      <c r="K117"/>
    </row>
    <row r="118" spans="1:11" x14ac:dyDescent="0.3">
      <c r="A118" s="308"/>
      <c r="B118" s="272"/>
      <c r="C118" s="272"/>
      <c r="D118" s="273"/>
      <c r="E118" s="272"/>
      <c r="F118" s="272"/>
      <c r="G118" s="274"/>
      <c r="H118" s="274"/>
      <c r="I118" s="274"/>
      <c r="J118"/>
      <c r="K118"/>
    </row>
    <row r="119" spans="1:11" x14ac:dyDescent="0.3">
      <c r="A119" s="309"/>
      <c r="B119" s="272"/>
      <c r="C119" s="272"/>
      <c r="D119" s="273"/>
      <c r="E119" s="272"/>
      <c r="F119" s="272"/>
      <c r="G119" s="274"/>
      <c r="H119" s="274"/>
      <c r="I119" s="274"/>
      <c r="J119"/>
      <c r="K119"/>
    </row>
    <row r="120" spans="1:11" x14ac:dyDescent="0.3">
      <c r="A120" s="271"/>
      <c r="B120" s="272"/>
      <c r="C120" s="272"/>
      <c r="D120" s="273"/>
      <c r="E120" s="272"/>
      <c r="F120" s="272"/>
      <c r="G120" s="274"/>
      <c r="H120" s="274"/>
      <c r="I120" s="274"/>
      <c r="J120"/>
      <c r="K120"/>
    </row>
    <row r="121" spans="1:11" x14ac:dyDescent="0.3">
      <c r="A121"/>
      <c r="B121"/>
      <c r="C121"/>
      <c r="D121"/>
      <c r="E121"/>
      <c r="F121"/>
      <c r="G121"/>
      <c r="H121"/>
      <c r="I121" s="274"/>
      <c r="J121"/>
      <c r="K121"/>
    </row>
    <row r="122" spans="1:11" x14ac:dyDescent="0.3">
      <c r="A122"/>
      <c r="B122"/>
      <c r="C122"/>
      <c r="D122"/>
      <c r="E122"/>
      <c r="F122"/>
      <c r="G122"/>
      <c r="H122"/>
      <c r="I122" s="274"/>
      <c r="J122"/>
      <c r="K122"/>
    </row>
    <row r="123" spans="1:11" x14ac:dyDescent="0.3">
      <c r="A123"/>
      <c r="B123"/>
      <c r="C123"/>
      <c r="D123"/>
      <c r="E123"/>
      <c r="F123"/>
      <c r="G123"/>
      <c r="H123"/>
      <c r="I123" s="274"/>
      <c r="J123"/>
      <c r="K123"/>
    </row>
    <row r="124" spans="1:11" x14ac:dyDescent="0.3">
      <c r="A124"/>
      <c r="B124"/>
      <c r="C124"/>
      <c r="D124"/>
      <c r="E124"/>
      <c r="F124"/>
      <c r="G124"/>
      <c r="H124"/>
      <c r="I124" s="274"/>
      <c r="J124"/>
      <c r="K124"/>
    </row>
    <row r="125" spans="1:11" x14ac:dyDescent="0.3">
      <c r="A125"/>
      <c r="B125"/>
      <c r="C125"/>
      <c r="D125"/>
      <c r="E125"/>
      <c r="F125"/>
      <c r="G125"/>
      <c r="H125"/>
      <c r="I125" s="274"/>
      <c r="J125"/>
      <c r="K125"/>
    </row>
    <row r="126" spans="1:11" x14ac:dyDescent="0.3">
      <c r="A126"/>
      <c r="B126"/>
      <c r="C126"/>
      <c r="D126"/>
      <c r="E126"/>
      <c r="F126"/>
      <c r="G126"/>
      <c r="H126"/>
      <c r="I126" s="274"/>
      <c r="J126"/>
      <c r="K126"/>
    </row>
    <row r="127" spans="1:11" x14ac:dyDescent="0.3">
      <c r="A127"/>
      <c r="B127"/>
      <c r="C127"/>
      <c r="D127"/>
      <c r="E127"/>
      <c r="F127"/>
      <c r="G127"/>
      <c r="H127"/>
      <c r="I127" s="274"/>
      <c r="J127"/>
      <c r="K127"/>
    </row>
    <row r="128" spans="1:11" x14ac:dyDescent="0.3">
      <c r="A128"/>
      <c r="B128"/>
      <c r="C128"/>
      <c r="D128"/>
      <c r="E128"/>
      <c r="F128"/>
      <c r="G128"/>
      <c r="H128"/>
      <c r="I128" s="274"/>
      <c r="J128"/>
      <c r="K128"/>
    </row>
    <row r="129" spans="1:11" x14ac:dyDescent="0.3">
      <c r="A129"/>
      <c r="B129"/>
      <c r="C129"/>
      <c r="D129"/>
      <c r="E129"/>
      <c r="F129"/>
      <c r="G129"/>
      <c r="H129"/>
      <c r="I129" s="274"/>
      <c r="J129"/>
      <c r="K129"/>
    </row>
    <row r="130" spans="1:11" x14ac:dyDescent="0.3">
      <c r="A130"/>
      <c r="B130"/>
      <c r="C130"/>
      <c r="D130"/>
      <c r="E130"/>
      <c r="F130"/>
      <c r="G130"/>
      <c r="H130"/>
      <c r="I130" s="274"/>
      <c r="J130"/>
      <c r="K130"/>
    </row>
    <row r="131" spans="1:11" x14ac:dyDescent="0.3">
      <c r="A131"/>
      <c r="B131"/>
      <c r="C131"/>
      <c r="D131"/>
      <c r="E131"/>
      <c r="F131"/>
      <c r="G131"/>
      <c r="H131"/>
      <c r="I131" s="274"/>
      <c r="J131"/>
      <c r="K131"/>
    </row>
    <row r="132" spans="1:11" x14ac:dyDescent="0.3">
      <c r="A132"/>
      <c r="B132"/>
      <c r="C132"/>
      <c r="D132"/>
      <c r="E132"/>
      <c r="F132"/>
      <c r="G132"/>
      <c r="H132"/>
      <c r="I132" s="274"/>
      <c r="J132"/>
      <c r="K132"/>
    </row>
    <row r="133" spans="1:11" x14ac:dyDescent="0.3">
      <c r="A133"/>
      <c r="B133"/>
      <c r="C133"/>
      <c r="D133"/>
      <c r="E133"/>
      <c r="F133"/>
      <c r="G133"/>
      <c r="H133"/>
      <c r="I133" s="274"/>
      <c r="J133"/>
      <c r="K133"/>
    </row>
    <row r="134" spans="1:11" x14ac:dyDescent="0.3">
      <c r="A134"/>
      <c r="B134"/>
      <c r="C134"/>
      <c r="D134"/>
      <c r="E134"/>
      <c r="F134"/>
      <c r="G134"/>
      <c r="H134"/>
      <c r="I134" s="274"/>
      <c r="J134"/>
      <c r="K134"/>
    </row>
    <row r="135" spans="1:11" x14ac:dyDescent="0.3">
      <c r="A135" s="308"/>
      <c r="B135" s="272"/>
      <c r="C135" s="272"/>
      <c r="D135" s="273"/>
      <c r="E135" s="272"/>
      <c r="F135" s="272"/>
      <c r="G135" s="310"/>
      <c r="H135" s="274"/>
      <c r="I135" s="274"/>
      <c r="J135"/>
      <c r="K135"/>
    </row>
    <row r="136" spans="1:11" x14ac:dyDescent="0.3">
      <c r="A136" s="308"/>
      <c r="B136" s="272"/>
      <c r="C136" s="272"/>
      <c r="D136" s="273"/>
      <c r="E136" s="272"/>
      <c r="F136" s="272"/>
      <c r="G136" s="274"/>
      <c r="H136" s="274"/>
      <c r="I136" s="274"/>
      <c r="J136"/>
      <c r="K136"/>
    </row>
    <row r="137" spans="1:11" x14ac:dyDescent="0.3">
      <c r="A137" s="308"/>
      <c r="B137" s="272"/>
      <c r="C137" s="272"/>
      <c r="D137" s="273"/>
      <c r="E137" s="272"/>
      <c r="F137" s="272"/>
      <c r="G137" s="274"/>
      <c r="H137" s="274"/>
      <c r="I137" s="274"/>
      <c r="J137"/>
      <c r="K137"/>
    </row>
    <row r="138" spans="1:11" x14ac:dyDescent="0.3">
      <c r="A138" s="308"/>
      <c r="B138" s="272"/>
      <c r="C138" s="272"/>
      <c r="D138" s="273"/>
      <c r="E138" s="272"/>
      <c r="F138" s="272"/>
      <c r="G138" s="274"/>
      <c r="H138" s="274"/>
      <c r="I138" s="274"/>
      <c r="J138"/>
      <c r="K138"/>
    </row>
    <row r="139" spans="1:11" x14ac:dyDescent="0.3">
      <c r="A139" s="308"/>
      <c r="B139" s="272"/>
      <c r="C139" s="272"/>
      <c r="D139" s="273"/>
      <c r="E139" s="272"/>
      <c r="F139" s="272"/>
      <c r="G139" s="274"/>
      <c r="H139" s="274"/>
      <c r="I139" s="274"/>
      <c r="J139"/>
      <c r="K139"/>
    </row>
    <row r="140" spans="1:11" x14ac:dyDescent="0.3">
      <c r="A140" s="308"/>
      <c r="B140" s="272"/>
      <c r="C140" s="272"/>
      <c r="D140" s="273"/>
      <c r="E140" s="272"/>
      <c r="F140" s="272"/>
      <c r="G140" s="274"/>
      <c r="H140" s="274"/>
      <c r="I140" s="274"/>
      <c r="J140"/>
      <c r="K140"/>
    </row>
    <row r="141" spans="1:11" x14ac:dyDescent="0.3">
      <c r="A141" s="308"/>
      <c r="B141" s="272"/>
      <c r="C141" s="272"/>
      <c r="D141" s="273"/>
      <c r="E141" s="272"/>
      <c r="F141" s="272"/>
      <c r="G141" s="274"/>
      <c r="H141" s="274"/>
      <c r="I141" s="274"/>
      <c r="J141"/>
      <c r="K141"/>
    </row>
  </sheetData>
  <mergeCells count="6">
    <mergeCell ref="D44:D45"/>
    <mergeCell ref="E44:E45"/>
    <mergeCell ref="F44:F45"/>
    <mergeCell ref="D13:D14"/>
    <mergeCell ref="E13:E14"/>
    <mergeCell ref="F13:F14"/>
  </mergeCells>
  <pageMargins left="0.25" right="0.25" top="0.75" bottom="0.75" header="0.3" footer="0.3"/>
  <pageSetup paperSize="9" scale="43"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3:G87"/>
  <sheetViews>
    <sheetView showGridLines="0" topLeftCell="A52" zoomScale="104" zoomScaleNormal="85" workbookViewId="0">
      <selection activeCell="B93" sqref="B93"/>
    </sheetView>
  </sheetViews>
  <sheetFormatPr baseColWidth="10" defaultColWidth="11.42578125" defaultRowHeight="11.25" x14ac:dyDescent="0.2"/>
  <cols>
    <col min="1" max="1" width="57.7109375" style="186" customWidth="1"/>
    <col min="2" max="2" width="18.28515625" style="186" customWidth="1"/>
    <col min="3" max="3" width="19.7109375" style="186" customWidth="1"/>
    <col min="4" max="4" width="12.28515625" style="318" bestFit="1" customWidth="1"/>
    <col min="5" max="5" width="11.42578125" style="186"/>
    <col min="6" max="6" width="12.28515625" style="186" bestFit="1" customWidth="1"/>
    <col min="7" max="16384" width="11.42578125" style="186"/>
  </cols>
  <sheetData>
    <row r="3" spans="1:6" ht="12.75" x14ac:dyDescent="0.2">
      <c r="A3" s="342" t="s">
        <v>384</v>
      </c>
      <c r="B3" s="342"/>
      <c r="C3" s="342"/>
    </row>
    <row r="4" spans="1:6" ht="19.5" customHeight="1" x14ac:dyDescent="0.2">
      <c r="A4" s="343" t="s">
        <v>77</v>
      </c>
      <c r="B4" s="343"/>
      <c r="C4" s="343"/>
    </row>
    <row r="5" spans="1:6" ht="20.25" customHeight="1" x14ac:dyDescent="0.2">
      <c r="A5" s="337" t="s">
        <v>481</v>
      </c>
      <c r="B5" s="337"/>
      <c r="C5" s="337"/>
    </row>
    <row r="6" spans="1:6" x14ac:dyDescent="0.2">
      <c r="A6" s="243"/>
      <c r="B6" s="243"/>
      <c r="C6" s="243"/>
    </row>
    <row r="7" spans="1:6" x14ac:dyDescent="0.2">
      <c r="A7" s="243"/>
      <c r="B7" s="243"/>
      <c r="C7" s="243"/>
    </row>
    <row r="8" spans="1:6" x14ac:dyDescent="0.2">
      <c r="A8" s="244"/>
      <c r="B8" s="245"/>
      <c r="C8" s="245"/>
    </row>
    <row r="9" spans="1:6" x14ac:dyDescent="0.2">
      <c r="A9" s="246" t="s">
        <v>217</v>
      </c>
      <c r="B9" s="245"/>
      <c r="C9" s="245"/>
    </row>
    <row r="10" spans="1:6" x14ac:dyDescent="0.2">
      <c r="A10" s="338"/>
      <c r="B10" s="340" t="s">
        <v>108</v>
      </c>
      <c r="C10" s="340" t="s">
        <v>222</v>
      </c>
    </row>
    <row r="11" spans="1:6" x14ac:dyDescent="0.2">
      <c r="A11" s="339"/>
      <c r="B11" s="341"/>
      <c r="C11" s="341"/>
      <c r="F11" s="249"/>
    </row>
    <row r="12" spans="1:6" x14ac:dyDescent="0.2">
      <c r="A12" s="250" t="s">
        <v>78</v>
      </c>
      <c r="B12" s="247">
        <f>B23+B27+B25+B34+B32+B28+B29+B15</f>
        <v>266847909.84931508</v>
      </c>
      <c r="C12" s="247">
        <f>C27+C25+C34+C32+C28+C29</f>
        <v>0</v>
      </c>
      <c r="E12" s="249"/>
      <c r="F12" s="249"/>
    </row>
    <row r="13" spans="1:6" x14ac:dyDescent="0.2">
      <c r="A13" s="251" t="s">
        <v>79</v>
      </c>
      <c r="B13" s="252"/>
      <c r="C13" s="252"/>
      <c r="D13" s="253"/>
    </row>
    <row r="14" spans="1:6" x14ac:dyDescent="0.2">
      <c r="A14" s="254" t="s">
        <v>80</v>
      </c>
      <c r="B14" s="252">
        <v>0</v>
      </c>
      <c r="C14" s="252">
        <v>0</v>
      </c>
    </row>
    <row r="15" spans="1:6" x14ac:dyDescent="0.2">
      <c r="A15" s="254" t="s">
        <v>81</v>
      </c>
      <c r="B15" s="252">
        <v>134087077</v>
      </c>
      <c r="C15" s="252">
        <v>0</v>
      </c>
      <c r="E15" s="249"/>
    </row>
    <row r="16" spans="1:6" x14ac:dyDescent="0.2">
      <c r="A16" s="254"/>
      <c r="B16" s="252"/>
      <c r="C16" s="252"/>
    </row>
    <row r="17" spans="1:5" x14ac:dyDescent="0.2">
      <c r="A17" s="251" t="s">
        <v>82</v>
      </c>
      <c r="B17" s="252"/>
      <c r="C17" s="252"/>
      <c r="D17" s="319"/>
    </row>
    <row r="18" spans="1:5" x14ac:dyDescent="0.2">
      <c r="A18" s="254" t="s">
        <v>80</v>
      </c>
      <c r="B18" s="252">
        <v>0</v>
      </c>
      <c r="C18" s="252">
        <v>0</v>
      </c>
    </row>
    <row r="19" spans="1:5" x14ac:dyDescent="0.2">
      <c r="A19" s="254" t="s">
        <v>81</v>
      </c>
      <c r="B19" s="252">
        <v>0</v>
      </c>
      <c r="C19" s="252">
        <v>0</v>
      </c>
    </row>
    <row r="20" spans="1:5" x14ac:dyDescent="0.2">
      <c r="A20" s="254"/>
      <c r="B20" s="252"/>
      <c r="C20" s="252"/>
    </row>
    <row r="21" spans="1:5" x14ac:dyDescent="0.2">
      <c r="A21" s="251" t="s">
        <v>83</v>
      </c>
      <c r="B21" s="252"/>
      <c r="C21" s="252"/>
    </row>
    <row r="22" spans="1:5" x14ac:dyDescent="0.2">
      <c r="A22" s="254" t="s">
        <v>84</v>
      </c>
      <c r="B22" s="252">
        <v>0</v>
      </c>
      <c r="C22" s="252">
        <v>0</v>
      </c>
    </row>
    <row r="23" spans="1:5" x14ac:dyDescent="0.2">
      <c r="A23" s="254" t="s">
        <v>85</v>
      </c>
      <c r="B23" s="252">
        <v>0</v>
      </c>
      <c r="C23" s="252">
        <v>0</v>
      </c>
    </row>
    <row r="24" spans="1:5" x14ac:dyDescent="0.2">
      <c r="A24" s="254"/>
      <c r="B24" s="252"/>
      <c r="C24" s="252"/>
    </row>
    <row r="25" spans="1:5" x14ac:dyDescent="0.2">
      <c r="A25" s="254" t="s">
        <v>86</v>
      </c>
      <c r="B25" s="252">
        <v>0</v>
      </c>
      <c r="C25" s="252">
        <v>0</v>
      </c>
    </row>
    <row r="26" spans="1:5" x14ac:dyDescent="0.2">
      <c r="A26" s="255" t="s">
        <v>87</v>
      </c>
      <c r="B26" s="252">
        <v>0</v>
      </c>
      <c r="C26" s="252">
        <v>0</v>
      </c>
    </row>
    <row r="27" spans="1:5" x14ac:dyDescent="0.2">
      <c r="A27" s="254" t="s">
        <v>293</v>
      </c>
      <c r="B27" s="252">
        <v>121901243</v>
      </c>
      <c r="C27" s="252">
        <v>0</v>
      </c>
    </row>
    <row r="28" spans="1:5" x14ac:dyDescent="0.2">
      <c r="A28" s="254" t="s">
        <v>294</v>
      </c>
      <c r="B28" s="252">
        <v>0</v>
      </c>
      <c r="C28" s="252">
        <v>0</v>
      </c>
    </row>
    <row r="29" spans="1:5" x14ac:dyDescent="0.2">
      <c r="A29" s="254" t="s">
        <v>88</v>
      </c>
      <c r="B29" s="252">
        <v>0</v>
      </c>
      <c r="C29" s="252">
        <v>0</v>
      </c>
    </row>
    <row r="30" spans="1:5" x14ac:dyDescent="0.2">
      <c r="A30" s="254" t="s">
        <v>89</v>
      </c>
      <c r="B30" s="252">
        <v>0</v>
      </c>
      <c r="C30" s="252">
        <v>0</v>
      </c>
    </row>
    <row r="31" spans="1:5" x14ac:dyDescent="0.2">
      <c r="A31" s="254" t="s">
        <v>221</v>
      </c>
      <c r="B31" s="252">
        <v>0</v>
      </c>
      <c r="C31" s="252">
        <v>0</v>
      </c>
    </row>
    <row r="32" spans="1:5" x14ac:dyDescent="0.2">
      <c r="A32" s="254" t="s">
        <v>292</v>
      </c>
      <c r="B32" s="252">
        <v>0</v>
      </c>
      <c r="C32" s="252">
        <v>0</v>
      </c>
      <c r="E32" s="249"/>
    </row>
    <row r="33" spans="1:6" x14ac:dyDescent="0.2">
      <c r="A33" s="254"/>
      <c r="B33" s="252"/>
      <c r="C33" s="252"/>
    </row>
    <row r="34" spans="1:6" x14ac:dyDescent="0.2">
      <c r="A34" s="256" t="s">
        <v>288</v>
      </c>
      <c r="B34" s="252">
        <v>10859589.84931507</v>
      </c>
      <c r="C34" s="252">
        <v>0</v>
      </c>
      <c r="E34" s="249"/>
    </row>
    <row r="35" spans="1:6" x14ac:dyDescent="0.2">
      <c r="A35" s="257"/>
      <c r="B35" s="252"/>
      <c r="C35" s="252"/>
    </row>
    <row r="36" spans="1:6" x14ac:dyDescent="0.2">
      <c r="A36" s="257" t="s">
        <v>291</v>
      </c>
      <c r="B36" s="258">
        <f>-SUM(B37:B40)</f>
        <v>0</v>
      </c>
      <c r="C36" s="258">
        <f>-SUM(C37:C40)</f>
        <v>0</v>
      </c>
    </row>
    <row r="37" spans="1:6" x14ac:dyDescent="0.2">
      <c r="A37" s="256" t="s">
        <v>90</v>
      </c>
      <c r="B37" s="252">
        <v>0</v>
      </c>
      <c r="C37" s="252">
        <v>0</v>
      </c>
    </row>
    <row r="38" spans="1:6" x14ac:dyDescent="0.2">
      <c r="A38" s="256" t="s">
        <v>228</v>
      </c>
      <c r="B38" s="252">
        <v>0</v>
      </c>
      <c r="C38" s="252">
        <v>0</v>
      </c>
    </row>
    <row r="39" spans="1:6" ht="14.25" customHeight="1" x14ac:dyDescent="0.2">
      <c r="A39" s="256" t="s">
        <v>91</v>
      </c>
      <c r="B39" s="320">
        <v>0</v>
      </c>
      <c r="C39" s="252">
        <v>0</v>
      </c>
      <c r="F39" s="265"/>
    </row>
    <row r="40" spans="1:6" x14ac:dyDescent="0.2">
      <c r="A40" s="256" t="s">
        <v>201</v>
      </c>
      <c r="B40" s="252">
        <v>0</v>
      </c>
      <c r="C40" s="252">
        <v>0</v>
      </c>
    </row>
    <row r="41" spans="1:6" x14ac:dyDescent="0.2">
      <c r="A41" s="257" t="s">
        <v>92</v>
      </c>
      <c r="B41" s="252"/>
      <c r="C41" s="252"/>
    </row>
    <row r="42" spans="1:6" x14ac:dyDescent="0.2">
      <c r="A42" s="257" t="s">
        <v>289</v>
      </c>
      <c r="B42" s="258">
        <f>-SUM(B43:B45)</f>
        <v>-148583786</v>
      </c>
      <c r="C42" s="258">
        <f>-SUM(C43:C45)</f>
        <v>0</v>
      </c>
      <c r="E42" s="249"/>
    </row>
    <row r="43" spans="1:6" x14ac:dyDescent="0.2">
      <c r="A43" s="256" t="s">
        <v>378</v>
      </c>
      <c r="B43" s="252">
        <v>9559296</v>
      </c>
      <c r="C43" s="252">
        <v>0</v>
      </c>
      <c r="E43" s="249"/>
    </row>
    <row r="44" spans="1:6" x14ac:dyDescent="0.2">
      <c r="A44" s="256" t="s">
        <v>93</v>
      </c>
      <c r="B44" s="252">
        <v>0</v>
      </c>
      <c r="C44" s="252">
        <v>0</v>
      </c>
    </row>
    <row r="45" spans="1:6" x14ac:dyDescent="0.2">
      <c r="A45" s="256" t="s">
        <v>202</v>
      </c>
      <c r="B45" s="252">
        <v>139024490</v>
      </c>
      <c r="C45" s="252">
        <v>0</v>
      </c>
    </row>
    <row r="46" spans="1:6" x14ac:dyDescent="0.2">
      <c r="A46" s="257" t="s">
        <v>290</v>
      </c>
      <c r="B46" s="258">
        <f>-SUM(B47:B52)</f>
        <v>-405983924.63636363</v>
      </c>
      <c r="C46" s="258">
        <f>-SUM(C47:C52)</f>
        <v>0</v>
      </c>
      <c r="E46" s="249"/>
    </row>
    <row r="47" spans="1:6" x14ac:dyDescent="0.2">
      <c r="A47" s="256" t="s">
        <v>351</v>
      </c>
      <c r="B47" s="252">
        <v>243243302.09090909</v>
      </c>
      <c r="C47" s="252">
        <v>0</v>
      </c>
      <c r="E47" s="249"/>
      <c r="F47" s="249"/>
    </row>
    <row r="48" spans="1:6" x14ac:dyDescent="0.2">
      <c r="A48" s="256" t="s">
        <v>379</v>
      </c>
      <c r="B48" s="252">
        <v>145265622.54545456</v>
      </c>
      <c r="C48" s="252">
        <v>0</v>
      </c>
      <c r="E48" s="249"/>
      <c r="F48" s="259"/>
    </row>
    <row r="49" spans="1:7" x14ac:dyDescent="0.2">
      <c r="A49" s="256" t="s">
        <v>380</v>
      </c>
      <c r="B49" s="252">
        <v>0</v>
      </c>
      <c r="C49" s="252">
        <v>0</v>
      </c>
    </row>
    <row r="50" spans="1:7" x14ac:dyDescent="0.2">
      <c r="A50" s="256" t="s">
        <v>381</v>
      </c>
      <c r="B50" s="252">
        <v>15000000</v>
      </c>
      <c r="C50" s="252">
        <v>0</v>
      </c>
      <c r="E50" s="249"/>
      <c r="F50" s="249"/>
      <c r="G50" s="249"/>
    </row>
    <row r="51" spans="1:7" x14ac:dyDescent="0.2">
      <c r="A51" s="254" t="s">
        <v>348</v>
      </c>
      <c r="B51" s="252">
        <v>0</v>
      </c>
      <c r="C51" s="252">
        <v>0</v>
      </c>
    </row>
    <row r="52" spans="1:7" x14ac:dyDescent="0.2">
      <c r="A52" s="254" t="s">
        <v>382</v>
      </c>
      <c r="B52" s="252">
        <v>2475000</v>
      </c>
      <c r="C52" s="252">
        <v>0</v>
      </c>
    </row>
    <row r="53" spans="1:7" x14ac:dyDescent="0.2">
      <c r="A53" s="260" t="s">
        <v>94</v>
      </c>
      <c r="B53" s="258">
        <f>+B46+B36+B12+B42</f>
        <v>-287719800.78704858</v>
      </c>
      <c r="C53" s="258">
        <f>+C46+C36+C12+C42</f>
        <v>0</v>
      </c>
    </row>
    <row r="54" spans="1:7" x14ac:dyDescent="0.2">
      <c r="A54" s="260"/>
      <c r="B54" s="252"/>
      <c r="C54" s="252"/>
    </row>
    <row r="55" spans="1:7" x14ac:dyDescent="0.2">
      <c r="A55" s="260" t="s">
        <v>203</v>
      </c>
      <c r="B55" s="258">
        <f>SUM(B56:B57)</f>
        <v>0</v>
      </c>
      <c r="C55" s="258">
        <f>SUM(C56:C57)</f>
        <v>0</v>
      </c>
    </row>
    <row r="56" spans="1:7" x14ac:dyDescent="0.2">
      <c r="A56" s="254" t="s">
        <v>95</v>
      </c>
      <c r="B56" s="252">
        <v>0</v>
      </c>
      <c r="C56" s="252">
        <v>0</v>
      </c>
    </row>
    <row r="57" spans="1:7" x14ac:dyDescent="0.2">
      <c r="A57" s="254" t="s">
        <v>96</v>
      </c>
      <c r="B57" s="252">
        <v>0</v>
      </c>
      <c r="C57" s="252">
        <v>0</v>
      </c>
    </row>
    <row r="58" spans="1:7" x14ac:dyDescent="0.2">
      <c r="A58" s="260"/>
      <c r="B58" s="252"/>
      <c r="C58" s="252"/>
    </row>
    <row r="59" spans="1:7" x14ac:dyDescent="0.2">
      <c r="A59" s="260" t="s">
        <v>297</v>
      </c>
      <c r="B59" s="258">
        <f>SUM(B61:B62)</f>
        <v>19340124</v>
      </c>
      <c r="C59" s="258">
        <f>-SUM(C61:C62)</f>
        <v>0</v>
      </c>
    </row>
    <row r="60" spans="1:7" x14ac:dyDescent="0.2">
      <c r="A60" s="260" t="s">
        <v>97</v>
      </c>
      <c r="B60" s="252"/>
      <c r="C60" s="252"/>
    </row>
    <row r="61" spans="1:7" x14ac:dyDescent="0.2">
      <c r="A61" s="254" t="s">
        <v>247</v>
      </c>
      <c r="B61" s="252">
        <v>0</v>
      </c>
      <c r="C61" s="252">
        <v>0</v>
      </c>
    </row>
    <row r="62" spans="1:7" x14ac:dyDescent="0.2">
      <c r="A62" s="254" t="s">
        <v>298</v>
      </c>
      <c r="B62" s="252">
        <v>19340124</v>
      </c>
      <c r="C62" s="252">
        <v>0</v>
      </c>
    </row>
    <row r="63" spans="1:7" x14ac:dyDescent="0.2">
      <c r="A63" s="260" t="s">
        <v>98</v>
      </c>
      <c r="B63" s="258">
        <f>-SUM(B64:B65)</f>
        <v>-1190135</v>
      </c>
      <c r="C63" s="258">
        <f>-SUM(C64:C65)</f>
        <v>0</v>
      </c>
    </row>
    <row r="64" spans="1:7" x14ac:dyDescent="0.2">
      <c r="A64" s="254" t="s">
        <v>383</v>
      </c>
      <c r="B64" s="252">
        <v>1190135</v>
      </c>
      <c r="C64" s="252">
        <v>0</v>
      </c>
      <c r="E64" s="249"/>
      <c r="F64" s="249"/>
    </row>
    <row r="65" spans="1:6" x14ac:dyDescent="0.2">
      <c r="A65" s="254" t="s">
        <v>299</v>
      </c>
      <c r="B65" s="252">
        <v>0</v>
      </c>
      <c r="C65" s="252">
        <v>0</v>
      </c>
      <c r="E65" s="249"/>
    </row>
    <row r="66" spans="1:6" x14ac:dyDescent="0.2">
      <c r="A66" s="260" t="s">
        <v>204</v>
      </c>
      <c r="B66" s="252"/>
      <c r="C66" s="252"/>
      <c r="E66" s="249"/>
    </row>
    <row r="67" spans="1:6" x14ac:dyDescent="0.2">
      <c r="A67" s="254" t="s">
        <v>99</v>
      </c>
      <c r="B67" s="252">
        <v>0</v>
      </c>
      <c r="C67" s="252">
        <v>0</v>
      </c>
      <c r="E67" s="249"/>
      <c r="F67" s="249"/>
    </row>
    <row r="68" spans="1:6" x14ac:dyDescent="0.2">
      <c r="A68" s="254" t="s">
        <v>100</v>
      </c>
      <c r="B68" s="252">
        <v>0</v>
      </c>
      <c r="C68" s="252">
        <v>0</v>
      </c>
      <c r="E68" s="249"/>
    </row>
    <row r="69" spans="1:6" x14ac:dyDescent="0.2">
      <c r="A69" s="260" t="s">
        <v>101</v>
      </c>
      <c r="B69" s="252"/>
      <c r="C69" s="252"/>
    </row>
    <row r="70" spans="1:6" x14ac:dyDescent="0.2">
      <c r="A70" s="261" t="s">
        <v>102</v>
      </c>
      <c r="B70" s="252">
        <v>0</v>
      </c>
      <c r="C70" s="252">
        <v>0</v>
      </c>
    </row>
    <row r="71" spans="1:6" x14ac:dyDescent="0.2">
      <c r="A71" s="261" t="s">
        <v>103</v>
      </c>
      <c r="B71" s="252">
        <v>0</v>
      </c>
      <c r="C71" s="252">
        <v>0</v>
      </c>
    </row>
    <row r="72" spans="1:6" x14ac:dyDescent="0.2">
      <c r="A72" s="260" t="s">
        <v>104</v>
      </c>
      <c r="B72" s="258">
        <f>B53+B59+B55+B63</f>
        <v>-269569811.78704858</v>
      </c>
      <c r="C72" s="258">
        <f>C53+C59+C55+C63</f>
        <v>0</v>
      </c>
      <c r="E72" s="249"/>
    </row>
    <row r="73" spans="1:6" x14ac:dyDescent="0.2">
      <c r="A73" s="262" t="s">
        <v>105</v>
      </c>
      <c r="B73" s="263"/>
      <c r="C73" s="263"/>
      <c r="D73" s="253"/>
      <c r="E73" s="249"/>
    </row>
    <row r="74" spans="1:6" x14ac:dyDescent="0.2">
      <c r="A74" s="264" t="s">
        <v>106</v>
      </c>
      <c r="B74" s="248">
        <f>+B72</f>
        <v>-269569811.78704858</v>
      </c>
      <c r="C74" s="248">
        <f>+C72</f>
        <v>0</v>
      </c>
      <c r="E74" s="249"/>
    </row>
    <row r="75" spans="1:6" x14ac:dyDescent="0.2">
      <c r="B75" s="253"/>
      <c r="C75" s="265"/>
      <c r="E75" s="249"/>
    </row>
    <row r="76" spans="1:6" ht="14.25" x14ac:dyDescent="0.2">
      <c r="A76" s="266" t="s">
        <v>295</v>
      </c>
    </row>
    <row r="77" spans="1:6" x14ac:dyDescent="0.2">
      <c r="B77" s="249"/>
    </row>
    <row r="78" spans="1:6" x14ac:dyDescent="0.2">
      <c r="B78" s="249"/>
    </row>
    <row r="81" spans="1:3" ht="15" x14ac:dyDescent="0.25">
      <c r="A81"/>
      <c r="B81"/>
      <c r="C81"/>
    </row>
    <row r="82" spans="1:3" ht="15" x14ac:dyDescent="0.25">
      <c r="A82"/>
      <c r="B82"/>
      <c r="C82"/>
    </row>
    <row r="83" spans="1:3" ht="15" x14ac:dyDescent="0.25">
      <c r="A83"/>
      <c r="B83"/>
      <c r="C83"/>
    </row>
    <row r="84" spans="1:3" ht="15" x14ac:dyDescent="0.25">
      <c r="A84"/>
      <c r="B84"/>
      <c r="C84"/>
    </row>
    <row r="85" spans="1:3" ht="15" x14ac:dyDescent="0.25">
      <c r="A85"/>
      <c r="B85"/>
      <c r="C85"/>
    </row>
    <row r="86" spans="1:3" ht="15" x14ac:dyDescent="0.25">
      <c r="A86"/>
      <c r="B86"/>
      <c r="C86"/>
    </row>
    <row r="87" spans="1:3" ht="15" x14ac:dyDescent="0.25">
      <c r="A87"/>
      <c r="B87"/>
      <c r="C87"/>
    </row>
  </sheetData>
  <mergeCells count="6">
    <mergeCell ref="A5:C5"/>
    <mergeCell ref="A10:A11"/>
    <mergeCell ref="C10:C11"/>
    <mergeCell ref="B10:B11"/>
    <mergeCell ref="A3:C3"/>
    <mergeCell ref="A4:C4"/>
  </mergeCells>
  <pageMargins left="0.25" right="0.25" top="0.75" bottom="0.75" header="0.3" footer="0.3"/>
  <pageSetup paperSize="9" scale="69" orientation="portrait" r:id="rId1"/>
  <colBreaks count="1" manualBreakCount="1">
    <brk id="4" max="1048575" man="1"/>
  </col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E41"/>
  <sheetViews>
    <sheetView topLeftCell="A28" zoomScaleNormal="100" workbookViewId="0">
      <selection activeCell="D57" sqref="D57"/>
    </sheetView>
  </sheetViews>
  <sheetFormatPr baseColWidth="10" defaultColWidth="11.42578125" defaultRowHeight="15" x14ac:dyDescent="0.25"/>
  <cols>
    <col min="1" max="1" width="54.7109375" style="1" bestFit="1" customWidth="1"/>
    <col min="2" max="2" width="21.140625" style="1" bestFit="1" customWidth="1"/>
    <col min="3" max="3" width="18.140625" style="1" customWidth="1"/>
    <col min="4" max="4" width="18.28515625" style="1" bestFit="1" customWidth="1"/>
    <col min="5" max="5" width="19.85546875" style="1" customWidth="1"/>
    <col min="6" max="16384" width="11.42578125" style="1"/>
  </cols>
  <sheetData>
    <row r="1" spans="1:5" ht="18" x14ac:dyDescent="0.25">
      <c r="A1" s="347" t="s">
        <v>384</v>
      </c>
      <c r="B1" s="347"/>
      <c r="C1" s="347"/>
      <c r="D1" s="4"/>
      <c r="E1" s="3"/>
    </row>
    <row r="2" spans="1:5" ht="18" x14ac:dyDescent="0.25">
      <c r="A2" s="347"/>
      <c r="B2" s="347"/>
      <c r="C2" s="347"/>
      <c r="D2" s="4"/>
      <c r="E2" s="3"/>
    </row>
    <row r="3" spans="1:5" ht="18" x14ac:dyDescent="0.25">
      <c r="A3" s="348" t="s">
        <v>107</v>
      </c>
      <c r="B3" s="348"/>
      <c r="C3" s="348"/>
      <c r="D3" s="4"/>
      <c r="E3" s="3"/>
    </row>
    <row r="4" spans="1:5" ht="15" customHeight="1" x14ac:dyDescent="0.25">
      <c r="A4" s="349" t="str">
        <f>+RESULTADO!A5</f>
        <v>CORRESPONDIENTE AL 30/06/2025  PRESENTADO EN FORMA COMPARATIVA AL 30/06/2024</v>
      </c>
      <c r="B4" s="349"/>
      <c r="C4" s="349"/>
      <c r="D4" s="349"/>
      <c r="E4" s="349"/>
    </row>
    <row r="5" spans="1:5" ht="15" customHeight="1" x14ac:dyDescent="0.25">
      <c r="A5" s="349"/>
      <c r="B5" s="349"/>
      <c r="C5" s="349"/>
      <c r="D5" s="349"/>
      <c r="E5" s="349"/>
    </row>
    <row r="6" spans="1:5" ht="18.75" thickBot="1" x14ac:dyDescent="0.3">
      <c r="A6" s="7"/>
      <c r="B6" s="3"/>
      <c r="C6" s="3"/>
      <c r="D6" s="4"/>
      <c r="E6" s="3"/>
    </row>
    <row r="7" spans="1:5" ht="18.75" customHeight="1" x14ac:dyDescent="0.25">
      <c r="A7" s="345" t="s">
        <v>109</v>
      </c>
      <c r="B7" s="27" t="s">
        <v>108</v>
      </c>
      <c r="C7" s="28" t="s">
        <v>222</v>
      </c>
      <c r="D7" s="4"/>
      <c r="E7" s="3"/>
    </row>
    <row r="8" spans="1:5" ht="18" x14ac:dyDescent="0.25">
      <c r="A8" s="346"/>
      <c r="B8" s="22"/>
      <c r="C8" s="22"/>
      <c r="D8" s="4"/>
      <c r="E8" s="3"/>
    </row>
    <row r="9" spans="1:5" ht="18" x14ac:dyDescent="0.25">
      <c r="A9" s="23" t="s">
        <v>110</v>
      </c>
      <c r="B9" s="98">
        <v>266847909.84931508</v>
      </c>
      <c r="C9" s="22">
        <v>0</v>
      </c>
      <c r="D9" s="3"/>
      <c r="E9" s="3"/>
    </row>
    <row r="10" spans="1:5" ht="18" x14ac:dyDescent="0.25">
      <c r="A10" s="23" t="s">
        <v>111</v>
      </c>
      <c r="B10" s="22">
        <v>-259953302.09090909</v>
      </c>
      <c r="C10" s="22">
        <v>0</v>
      </c>
      <c r="D10" s="4"/>
      <c r="E10" s="3"/>
    </row>
    <row r="11" spans="1:5" ht="18" hidden="1" x14ac:dyDescent="0.25">
      <c r="A11" s="23" t="s">
        <v>300</v>
      </c>
      <c r="B11" s="22">
        <v>0</v>
      </c>
      <c r="C11" s="22">
        <v>0</v>
      </c>
      <c r="D11" s="4"/>
      <c r="E11" s="3"/>
    </row>
    <row r="12" spans="1:5" ht="18" x14ac:dyDescent="0.25">
      <c r="A12" s="23" t="s">
        <v>112</v>
      </c>
      <c r="B12" s="22">
        <v>194775405.30303028</v>
      </c>
      <c r="C12" s="22">
        <v>0</v>
      </c>
      <c r="D12" s="3"/>
      <c r="E12" s="3"/>
    </row>
    <row r="13" spans="1:5" ht="26.25" thickBot="1" x14ac:dyDescent="0.3">
      <c r="A13" s="35" t="s">
        <v>113</v>
      </c>
      <c r="B13" s="34">
        <f>SUM(B9:B12)</f>
        <v>201670013.06143627</v>
      </c>
      <c r="C13" s="34">
        <f>SUM(C9:C12)</f>
        <v>0</v>
      </c>
      <c r="D13" s="4"/>
      <c r="E13" s="3"/>
    </row>
    <row r="14" spans="1:5" ht="18.75" thickTop="1" x14ac:dyDescent="0.25">
      <c r="A14" s="30" t="s">
        <v>114</v>
      </c>
      <c r="B14" s="22"/>
      <c r="C14" s="22"/>
      <c r="D14" s="3"/>
      <c r="E14" s="3"/>
    </row>
    <row r="15" spans="1:5" ht="18" x14ac:dyDescent="0.25">
      <c r="A15" s="23" t="s">
        <v>115</v>
      </c>
      <c r="B15" s="22">
        <v>0</v>
      </c>
      <c r="C15" s="22"/>
      <c r="D15" s="3"/>
      <c r="E15" s="3"/>
    </row>
    <row r="16" spans="1:5" ht="18" x14ac:dyDescent="0.25">
      <c r="A16" s="23" t="s">
        <v>116</v>
      </c>
      <c r="B16" s="22">
        <v>0</v>
      </c>
      <c r="C16" s="22">
        <v>0</v>
      </c>
      <c r="D16" s="3"/>
      <c r="E16" s="3"/>
    </row>
    <row r="17" spans="1:5" ht="18" x14ac:dyDescent="0.25">
      <c r="A17" s="23" t="s">
        <v>117</v>
      </c>
      <c r="B17" s="22">
        <v>-547281829</v>
      </c>
      <c r="C17" s="22">
        <v>0</v>
      </c>
      <c r="D17" s="4"/>
      <c r="E17" s="3"/>
    </row>
    <row r="18" spans="1:5" ht="30.75" customHeight="1" thickBot="1" x14ac:dyDescent="0.3">
      <c r="A18" s="35" t="s">
        <v>118</v>
      </c>
      <c r="B18" s="34">
        <f>B13+B17+B16</f>
        <v>-345611815.9385637</v>
      </c>
      <c r="C18" s="34">
        <f>C13+C17+C16</f>
        <v>0</v>
      </c>
      <c r="D18" s="4"/>
      <c r="E18" s="3"/>
    </row>
    <row r="19" spans="1:5" ht="18.75" thickTop="1" x14ac:dyDescent="0.25">
      <c r="A19" s="23" t="s">
        <v>119</v>
      </c>
      <c r="B19" s="22">
        <v>0</v>
      </c>
      <c r="C19" s="22">
        <v>0</v>
      </c>
      <c r="D19" s="4"/>
      <c r="E19" s="3"/>
    </row>
    <row r="20" spans="1:5" ht="18.75" thickBot="1" x14ac:dyDescent="0.3">
      <c r="A20" s="35" t="s">
        <v>120</v>
      </c>
      <c r="B20" s="34">
        <f>B18</f>
        <v>-345611815.9385637</v>
      </c>
      <c r="C20" s="34">
        <f>C18</f>
        <v>0</v>
      </c>
      <c r="D20" s="4"/>
      <c r="E20" s="3"/>
    </row>
    <row r="21" spans="1:5" ht="18.75" thickTop="1" x14ac:dyDescent="0.25">
      <c r="A21" s="31" t="s">
        <v>121</v>
      </c>
      <c r="B21" s="22">
        <v>0</v>
      </c>
      <c r="C21" s="22">
        <v>0</v>
      </c>
      <c r="D21" s="4"/>
      <c r="E21" s="3"/>
    </row>
    <row r="22" spans="1:5" ht="18" x14ac:dyDescent="0.25">
      <c r="A22" s="23" t="s">
        <v>122</v>
      </c>
      <c r="B22" s="22">
        <v>0</v>
      </c>
      <c r="C22" s="22">
        <v>0</v>
      </c>
      <c r="D22" s="4"/>
      <c r="E22" s="3"/>
    </row>
    <row r="23" spans="1:5" ht="18" x14ac:dyDescent="0.25">
      <c r="A23" s="23" t="s">
        <v>123</v>
      </c>
      <c r="B23" s="22">
        <v>-250000000</v>
      </c>
      <c r="C23" s="22">
        <v>0</v>
      </c>
      <c r="D23" s="3"/>
      <c r="E23" s="3"/>
    </row>
    <row r="24" spans="1:5" ht="18" x14ac:dyDescent="0.25">
      <c r="A24" s="23" t="s">
        <v>124</v>
      </c>
      <c r="B24" s="22">
        <v>0</v>
      </c>
      <c r="C24" s="22">
        <v>0</v>
      </c>
      <c r="D24" s="4"/>
      <c r="E24" s="3"/>
    </row>
    <row r="25" spans="1:5" ht="18" x14ac:dyDescent="0.25">
      <c r="A25" s="23" t="s">
        <v>125</v>
      </c>
      <c r="B25" s="98">
        <v>-2000000</v>
      </c>
      <c r="C25" s="22">
        <v>0</v>
      </c>
      <c r="D25" s="4"/>
      <c r="E25" s="3"/>
    </row>
    <row r="26" spans="1:5" ht="18" x14ac:dyDescent="0.25">
      <c r="A26" s="23" t="s">
        <v>126</v>
      </c>
      <c r="B26" s="22">
        <v>0</v>
      </c>
      <c r="C26" s="22">
        <v>0</v>
      </c>
      <c r="D26" s="4"/>
      <c r="E26" s="3"/>
    </row>
    <row r="27" spans="1:5" ht="18" x14ac:dyDescent="0.25">
      <c r="A27" s="23" t="s">
        <v>127</v>
      </c>
      <c r="B27" s="22">
        <v>0</v>
      </c>
      <c r="C27" s="22">
        <v>0</v>
      </c>
      <c r="D27" s="4"/>
      <c r="E27" s="3"/>
    </row>
    <row r="28" spans="1:5" ht="18" x14ac:dyDescent="0.25">
      <c r="A28" s="23" t="s">
        <v>128</v>
      </c>
      <c r="B28" s="22">
        <v>0</v>
      </c>
      <c r="C28" s="22">
        <v>0</v>
      </c>
      <c r="D28" s="4"/>
      <c r="E28" s="3"/>
    </row>
    <row r="29" spans="1:5" ht="18" x14ac:dyDescent="0.25">
      <c r="A29" s="29" t="s">
        <v>129</v>
      </c>
      <c r="B29" s="22">
        <v>0</v>
      </c>
      <c r="C29" s="22">
        <v>0</v>
      </c>
      <c r="D29" s="4"/>
      <c r="E29" s="3"/>
    </row>
    <row r="30" spans="1:5" ht="18" x14ac:dyDescent="0.25">
      <c r="A30" s="31" t="s">
        <v>130</v>
      </c>
      <c r="B30" s="22">
        <v>0</v>
      </c>
      <c r="C30" s="22">
        <v>0</v>
      </c>
      <c r="D30" s="4"/>
      <c r="E30" s="3"/>
    </row>
    <row r="31" spans="1:5" ht="18" x14ac:dyDescent="0.25">
      <c r="A31" s="23" t="s">
        <v>131</v>
      </c>
      <c r="B31" s="98">
        <v>0</v>
      </c>
      <c r="C31" s="22">
        <v>0</v>
      </c>
      <c r="D31" s="3"/>
      <c r="E31" s="3"/>
    </row>
    <row r="32" spans="1:5" ht="18" x14ac:dyDescent="0.25">
      <c r="A32" s="23" t="s">
        <v>132</v>
      </c>
      <c r="B32" s="22">
        <v>0</v>
      </c>
      <c r="C32" s="22">
        <v>0</v>
      </c>
      <c r="D32" s="4"/>
      <c r="E32" s="3"/>
    </row>
    <row r="33" spans="1:5" ht="18" x14ac:dyDescent="0.25">
      <c r="A33" s="23" t="s">
        <v>133</v>
      </c>
      <c r="B33" s="22">
        <v>0</v>
      </c>
      <c r="C33" s="22">
        <v>0</v>
      </c>
      <c r="D33" s="4"/>
      <c r="E33" s="3"/>
    </row>
    <row r="34" spans="1:5" ht="18" x14ac:dyDescent="0.25">
      <c r="A34" s="23" t="s">
        <v>134</v>
      </c>
      <c r="B34" s="22">
        <v>0</v>
      </c>
      <c r="C34" s="22">
        <v>0</v>
      </c>
      <c r="D34" s="4"/>
      <c r="E34" s="3"/>
    </row>
    <row r="35" spans="1:5" ht="18" x14ac:dyDescent="0.25">
      <c r="A35" s="23" t="s">
        <v>320</v>
      </c>
      <c r="B35" s="22">
        <v>0</v>
      </c>
      <c r="C35" s="22">
        <v>0</v>
      </c>
      <c r="D35" s="4"/>
      <c r="E35" s="3"/>
    </row>
    <row r="36" spans="1:5" ht="26.25" thickBot="1" x14ac:dyDescent="0.3">
      <c r="A36" s="36" t="s">
        <v>135</v>
      </c>
      <c r="B36" s="34">
        <f>+B20+B23+B24+B25+B26+B27+B28+B31+B22+B32+B35+B34</f>
        <v>-597611815.9385637</v>
      </c>
      <c r="C36" s="34">
        <f>+C20+C23+C24+C25+C26+C27+C28+C31+C22+C32+C35+C34</f>
        <v>0</v>
      </c>
      <c r="D36" s="4"/>
      <c r="E36" s="3"/>
    </row>
    <row r="37" spans="1:5" ht="19.5" thickTop="1" thickBot="1" x14ac:dyDescent="0.3">
      <c r="A37" s="33" t="s">
        <v>205</v>
      </c>
      <c r="B37" s="100">
        <v>1693483185</v>
      </c>
      <c r="C37" s="26">
        <v>0</v>
      </c>
      <c r="D37" s="6"/>
      <c r="E37" s="3"/>
    </row>
    <row r="38" spans="1:5" ht="19.5" thickTop="1" thickBot="1" x14ac:dyDescent="0.3">
      <c r="A38" s="24" t="s">
        <v>206</v>
      </c>
      <c r="B38" s="25">
        <f>SUM(B36:B37)</f>
        <v>1095871369.0614362</v>
      </c>
      <c r="C38" s="25">
        <f>SUM(C36:C37)</f>
        <v>0</v>
      </c>
      <c r="D38" s="3"/>
      <c r="E38" s="3"/>
    </row>
    <row r="39" spans="1:5" ht="18" x14ac:dyDescent="0.25">
      <c r="A39" s="2"/>
      <c r="B39" s="97"/>
      <c r="C39" s="97"/>
      <c r="D39" s="66"/>
      <c r="E39" s="3"/>
    </row>
    <row r="40" spans="1:5" x14ac:dyDescent="0.25">
      <c r="A40" s="344" t="s">
        <v>296</v>
      </c>
      <c r="B40" s="344"/>
      <c r="C40" s="344"/>
    </row>
    <row r="41" spans="1:5" x14ac:dyDescent="0.25">
      <c r="C41" s="66"/>
    </row>
  </sheetData>
  <mergeCells count="8">
    <mergeCell ref="D4:E4"/>
    <mergeCell ref="A5:C5"/>
    <mergeCell ref="D5:E5"/>
    <mergeCell ref="A40:C40"/>
    <mergeCell ref="A7:A8"/>
    <mergeCell ref="A1:C2"/>
    <mergeCell ref="A3:C3"/>
    <mergeCell ref="A4:C4"/>
  </mergeCells>
  <pageMargins left="0.25" right="0.25" top="0.75" bottom="0.75" header="0.3" footer="0.3"/>
  <pageSetup paperSize="9" scale="74"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O23"/>
  <sheetViews>
    <sheetView zoomScale="87" zoomScaleNormal="87" workbookViewId="0">
      <selection activeCell="G31" sqref="G31"/>
    </sheetView>
  </sheetViews>
  <sheetFormatPr baseColWidth="10" defaultColWidth="11.42578125" defaultRowHeight="15" x14ac:dyDescent="0.25"/>
  <cols>
    <col min="1" max="1" width="2.7109375" style="1" customWidth="1"/>
    <col min="2" max="2" width="27.42578125" style="1" customWidth="1"/>
    <col min="3" max="3" width="14" style="1" customWidth="1"/>
    <col min="4" max="5" width="22.85546875" style="1" customWidth="1"/>
    <col min="6" max="6" width="12" style="1" bestFit="1" customWidth="1"/>
    <col min="7" max="7" width="17.28515625" style="1" customWidth="1"/>
    <col min="8" max="9" width="17.42578125" style="1" customWidth="1"/>
    <col min="10" max="10" width="19.28515625" style="1" customWidth="1"/>
    <col min="11" max="11" width="20.28515625" style="1" customWidth="1"/>
    <col min="12" max="12" width="17.42578125" style="1" customWidth="1"/>
    <col min="13" max="13" width="18.140625" style="1" customWidth="1"/>
    <col min="14" max="14" width="4" style="1" customWidth="1"/>
    <col min="15" max="15" width="16.140625" style="1" bestFit="1" customWidth="1"/>
    <col min="16" max="16384" width="11.42578125" style="1"/>
  </cols>
  <sheetData>
    <row r="2" spans="2:15" ht="23.25" customHeight="1" x14ac:dyDescent="0.25">
      <c r="D2" s="359" t="s">
        <v>384</v>
      </c>
      <c r="E2" s="359"/>
      <c r="F2" s="359"/>
      <c r="G2" s="359"/>
      <c r="H2" s="359"/>
      <c r="I2" s="359"/>
      <c r="J2" s="359"/>
      <c r="K2" s="359"/>
      <c r="L2" s="359"/>
      <c r="M2" s="359"/>
    </row>
    <row r="3" spans="2:15" x14ac:dyDescent="0.25">
      <c r="D3" s="359" t="s">
        <v>136</v>
      </c>
      <c r="E3" s="359"/>
      <c r="F3" s="359"/>
      <c r="G3" s="359"/>
      <c r="H3" s="359"/>
      <c r="I3" s="359"/>
      <c r="J3" s="359"/>
      <c r="K3" s="359"/>
      <c r="L3" s="359"/>
      <c r="M3" s="359"/>
    </row>
    <row r="4" spans="2:15" x14ac:dyDescent="0.25">
      <c r="D4" s="360" t="s">
        <v>479</v>
      </c>
      <c r="E4" s="360"/>
      <c r="F4" s="360"/>
      <c r="G4" s="360"/>
      <c r="H4" s="360"/>
      <c r="I4" s="360"/>
      <c r="J4" s="360"/>
      <c r="K4" s="360"/>
      <c r="L4" s="360"/>
      <c r="M4" s="360"/>
    </row>
    <row r="5" spans="2:15" ht="12" customHeight="1" x14ac:dyDescent="0.25">
      <c r="D5" s="32"/>
      <c r="E5" s="32"/>
      <c r="F5" s="3"/>
      <c r="G5" s="3"/>
      <c r="H5" s="4"/>
      <c r="I5" s="4"/>
      <c r="J5" s="3"/>
      <c r="K5" s="3"/>
      <c r="L5" s="5"/>
      <c r="M5" s="5"/>
    </row>
    <row r="6" spans="2:15" ht="18.75" thickBot="1" x14ac:dyDescent="0.3">
      <c r="D6" s="32" t="s">
        <v>217</v>
      </c>
      <c r="E6" s="32"/>
      <c r="F6" s="3"/>
      <c r="G6" s="3"/>
      <c r="H6" s="4"/>
      <c r="I6" s="4"/>
      <c r="J6" s="3"/>
      <c r="K6" s="3"/>
      <c r="L6" s="5"/>
      <c r="M6" s="5"/>
    </row>
    <row r="7" spans="2:15" s="43" customFormat="1" ht="14.25" x14ac:dyDescent="0.2">
      <c r="B7" s="363" t="s">
        <v>230</v>
      </c>
      <c r="C7" s="361" t="s">
        <v>229</v>
      </c>
      <c r="D7" s="361" t="s">
        <v>138</v>
      </c>
      <c r="E7" s="361" t="s">
        <v>324</v>
      </c>
      <c r="F7" s="357" t="s">
        <v>137</v>
      </c>
      <c r="G7" s="357"/>
      <c r="H7" s="358"/>
      <c r="I7" s="81" t="s">
        <v>321</v>
      </c>
      <c r="J7" s="365" t="s">
        <v>71</v>
      </c>
      <c r="K7" s="358"/>
      <c r="L7" s="352" t="s">
        <v>69</v>
      </c>
      <c r="M7" s="353"/>
    </row>
    <row r="8" spans="2:15" s="43" customFormat="1" ht="24" customHeight="1" x14ac:dyDescent="0.2">
      <c r="B8" s="364"/>
      <c r="C8" s="362"/>
      <c r="D8" s="362"/>
      <c r="E8" s="362"/>
      <c r="F8" s="354" t="s">
        <v>139</v>
      </c>
      <c r="G8" s="368" t="s">
        <v>140</v>
      </c>
      <c r="H8" s="354" t="s">
        <v>141</v>
      </c>
      <c r="I8" s="354" t="s">
        <v>322</v>
      </c>
      <c r="J8" s="354" t="s">
        <v>213</v>
      </c>
      <c r="K8" s="366" t="s">
        <v>214</v>
      </c>
      <c r="L8" s="354" t="s">
        <v>223</v>
      </c>
      <c r="M8" s="356" t="s">
        <v>224</v>
      </c>
    </row>
    <row r="9" spans="2:15" s="43" customFormat="1" ht="24" customHeight="1" x14ac:dyDescent="0.2">
      <c r="B9" s="99"/>
      <c r="C9" s="44"/>
      <c r="D9" s="37"/>
      <c r="E9" s="37"/>
      <c r="F9" s="355"/>
      <c r="G9" s="369"/>
      <c r="H9" s="355"/>
      <c r="I9" s="355"/>
      <c r="J9" s="355"/>
      <c r="K9" s="367"/>
      <c r="L9" s="355"/>
      <c r="M9" s="356"/>
    </row>
    <row r="10" spans="2:15" s="43" customFormat="1" x14ac:dyDescent="0.25">
      <c r="B10" s="38" t="s">
        <v>358</v>
      </c>
      <c r="C10" s="45">
        <v>0</v>
      </c>
      <c r="D10" s="47">
        <v>3753000000</v>
      </c>
      <c r="E10" s="47">
        <v>1247000000</v>
      </c>
      <c r="F10" s="48">
        <v>0</v>
      </c>
      <c r="G10" s="48">
        <v>0</v>
      </c>
      <c r="H10" s="49">
        <v>0</v>
      </c>
      <c r="I10" s="52">
        <v>0</v>
      </c>
      <c r="J10" s="50">
        <v>0</v>
      </c>
      <c r="K10" s="67">
        <v>0</v>
      </c>
      <c r="L10" s="350"/>
      <c r="M10" s="351"/>
      <c r="N10" s="66"/>
    </row>
    <row r="11" spans="2:15" s="43" customFormat="1" ht="28.5" x14ac:dyDescent="0.2">
      <c r="B11" s="39" t="s">
        <v>231</v>
      </c>
      <c r="C11" s="45">
        <v>0</v>
      </c>
      <c r="D11" s="47">
        <v>200000000</v>
      </c>
      <c r="E11" s="51">
        <v>-200000000</v>
      </c>
      <c r="F11" s="48">
        <v>0</v>
      </c>
      <c r="G11" s="48">
        <v>0</v>
      </c>
      <c r="H11" s="49">
        <v>0</v>
      </c>
      <c r="I11" s="50">
        <v>0</v>
      </c>
      <c r="J11" s="50">
        <f>K15+J15</f>
        <v>-1035530111.42424</v>
      </c>
      <c r="K11" s="67">
        <f>RESULTADO!B74</f>
        <v>-269569811.78704858</v>
      </c>
      <c r="L11" s="350"/>
      <c r="M11" s="351"/>
      <c r="N11" s="77"/>
    </row>
    <row r="12" spans="2:15" s="43" customFormat="1" ht="28.5" x14ac:dyDescent="0.2">
      <c r="B12" s="38" t="s">
        <v>359</v>
      </c>
      <c r="C12" s="45"/>
      <c r="D12" s="51"/>
      <c r="E12" s="51"/>
      <c r="F12" s="48"/>
      <c r="G12" s="49"/>
      <c r="H12" s="48"/>
      <c r="I12" s="48"/>
      <c r="J12" s="48"/>
      <c r="K12" s="50"/>
      <c r="L12" s="350"/>
      <c r="M12" s="351"/>
    </row>
    <row r="13" spans="2:15" s="43" customFormat="1" ht="14.25" x14ac:dyDescent="0.2">
      <c r="B13" s="42" t="s">
        <v>232</v>
      </c>
      <c r="C13" s="45"/>
      <c r="D13" s="51"/>
      <c r="E13" s="51"/>
      <c r="F13" s="48"/>
      <c r="G13" s="49"/>
      <c r="H13" s="52"/>
      <c r="I13" s="52"/>
      <c r="J13" s="48"/>
      <c r="K13" s="53">
        <v>0</v>
      </c>
      <c r="L13" s="350"/>
      <c r="M13" s="351"/>
    </row>
    <row r="14" spans="2:15" s="43" customFormat="1" ht="14.25" x14ac:dyDescent="0.2">
      <c r="B14" s="41" t="s">
        <v>233</v>
      </c>
      <c r="C14" s="46"/>
      <c r="D14" s="54">
        <f>SUM(D10:D13)</f>
        <v>3953000000</v>
      </c>
      <c r="E14" s="54">
        <f>SUM(E10:E13)</f>
        <v>1047000000</v>
      </c>
      <c r="F14" s="55">
        <f t="shared" ref="F14:K14" si="0">SUM(F10:F13)</f>
        <v>0</v>
      </c>
      <c r="G14" s="55">
        <f t="shared" si="0"/>
        <v>0</v>
      </c>
      <c r="H14" s="55">
        <f>SUM(H10:H13)</f>
        <v>0</v>
      </c>
      <c r="I14" s="55">
        <f>SUM(I10:I13)</f>
        <v>0</v>
      </c>
      <c r="J14" s="55">
        <f>SUM(J10:J13)</f>
        <v>-1035530111.42424</v>
      </c>
      <c r="K14" s="55">
        <f t="shared" si="0"/>
        <v>-269569811.78704858</v>
      </c>
      <c r="L14" s="56">
        <f>SUM(D14:K14)</f>
        <v>3694900076.7887115</v>
      </c>
      <c r="M14" s="57"/>
      <c r="N14" s="77"/>
      <c r="O14" s="109"/>
    </row>
    <row r="15" spans="2:15" s="43" customFormat="1" thickBot="1" x14ac:dyDescent="0.25">
      <c r="B15" s="40" t="s">
        <v>234</v>
      </c>
      <c r="C15" s="59">
        <v>0</v>
      </c>
      <c r="D15" s="54">
        <v>3753000000</v>
      </c>
      <c r="E15" s="58">
        <v>1247000000</v>
      </c>
      <c r="F15" s="59">
        <v>0</v>
      </c>
      <c r="G15" s="59">
        <v>0</v>
      </c>
      <c r="H15" s="60">
        <v>0</v>
      </c>
      <c r="I15" s="60">
        <v>0</v>
      </c>
      <c r="J15" s="60">
        <v>-420000</v>
      </c>
      <c r="K15" s="60">
        <v>-1035110111.42424</v>
      </c>
      <c r="L15" s="61">
        <v>0</v>
      </c>
      <c r="M15" s="62">
        <f>SUM(C15:L15)</f>
        <v>3964469888.5757599</v>
      </c>
    </row>
    <row r="16" spans="2:15" x14ac:dyDescent="0.25">
      <c r="L16" s="66"/>
      <c r="M16" s="66"/>
    </row>
    <row r="17" spans="4:13" x14ac:dyDescent="0.25">
      <c r="G17" s="66"/>
      <c r="J17" s="66"/>
      <c r="L17" s="66"/>
      <c r="M17" s="66"/>
    </row>
    <row r="18" spans="4:13" x14ac:dyDescent="0.25">
      <c r="D18" s="76"/>
      <c r="E18" s="76"/>
      <c r="J18" s="66"/>
      <c r="K18" s="66"/>
      <c r="M18" s="66"/>
    </row>
    <row r="19" spans="4:13" x14ac:dyDescent="0.25">
      <c r="J19" s="66"/>
      <c r="K19" s="66"/>
      <c r="M19" s="66"/>
    </row>
    <row r="20" spans="4:13" x14ac:dyDescent="0.25">
      <c r="K20" s="66"/>
      <c r="M20" s="66"/>
    </row>
    <row r="21" spans="4:13" x14ac:dyDescent="0.25">
      <c r="G21" s="76"/>
      <c r="M21" s="66"/>
    </row>
    <row r="23" spans="4:13" x14ac:dyDescent="0.25">
      <c r="F23" s="76"/>
    </row>
  </sheetData>
  <mergeCells count="19">
    <mergeCell ref="B7:B8"/>
    <mergeCell ref="J7:K7"/>
    <mergeCell ref="H8:H9"/>
    <mergeCell ref="K8:K9"/>
    <mergeCell ref="F8:F9"/>
    <mergeCell ref="G8:G9"/>
    <mergeCell ref="C7:C8"/>
    <mergeCell ref="I8:I9"/>
    <mergeCell ref="D2:M2"/>
    <mergeCell ref="D3:M3"/>
    <mergeCell ref="D4:M4"/>
    <mergeCell ref="L8:L9"/>
    <mergeCell ref="D7:D8"/>
    <mergeCell ref="E7:E8"/>
    <mergeCell ref="L10:M13"/>
    <mergeCell ref="L7:M7"/>
    <mergeCell ref="J8:J9"/>
    <mergeCell ref="M8:M9"/>
    <mergeCell ref="F7:H7"/>
  </mergeCells>
  <pageMargins left="0.25" right="0.25" top="0.75" bottom="0.75" header="0.3" footer="0.3"/>
  <pageSetup paperSize="9" scale="58" orientation="landscape"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3"/>
  <dimension ref="A1:M280"/>
  <sheetViews>
    <sheetView showGridLines="0" tabSelected="1" topLeftCell="A91" zoomScaleNormal="100" zoomScaleSheetLayoutView="91" workbookViewId="0">
      <selection activeCell="D101" sqref="D101"/>
    </sheetView>
  </sheetViews>
  <sheetFormatPr baseColWidth="10" defaultColWidth="11.42578125" defaultRowHeight="15" x14ac:dyDescent="0.25"/>
  <cols>
    <col min="1" max="1" width="52" customWidth="1"/>
    <col min="2" max="2" width="22.42578125" customWidth="1"/>
    <col min="3" max="3" width="23.140625" customWidth="1"/>
    <col min="4" max="4" width="15.28515625" customWidth="1"/>
    <col min="5" max="5" width="15.42578125" customWidth="1"/>
    <col min="6" max="6" width="19.28515625" customWidth="1"/>
    <col min="7" max="7" width="18.28515625" style="126" customWidth="1"/>
    <col min="8" max="8" width="3.7109375" style="126" customWidth="1"/>
    <col min="9" max="9" width="12" customWidth="1"/>
  </cols>
  <sheetData>
    <row r="1" spans="1:13" ht="15" customHeight="1" x14ac:dyDescent="0.25">
      <c r="A1" s="390" t="s">
        <v>399</v>
      </c>
      <c r="B1" s="390"/>
      <c r="C1" s="390"/>
      <c r="D1" s="390"/>
      <c r="E1" s="390"/>
      <c r="F1" s="390"/>
      <c r="G1" s="390"/>
    </row>
    <row r="2" spans="1:13" ht="15" customHeight="1" x14ac:dyDescent="0.25">
      <c r="A2" s="390"/>
      <c r="B2" s="390"/>
      <c r="C2" s="390"/>
      <c r="D2" s="390"/>
      <c r="E2" s="390"/>
      <c r="F2" s="390"/>
      <c r="G2" s="390"/>
    </row>
    <row r="3" spans="1:13" ht="15" customHeight="1" x14ac:dyDescent="0.25">
      <c r="A3" s="391" t="s">
        <v>478</v>
      </c>
      <c r="B3" s="391"/>
      <c r="C3" s="391"/>
      <c r="D3" s="391"/>
      <c r="E3" s="391"/>
      <c r="F3" s="391"/>
      <c r="G3" s="391"/>
    </row>
    <row r="4" spans="1:13" x14ac:dyDescent="0.25">
      <c r="A4" s="127"/>
    </row>
    <row r="5" spans="1:13" x14ac:dyDescent="0.25">
      <c r="A5" s="387" t="s">
        <v>270</v>
      </c>
      <c r="B5" s="387"/>
    </row>
    <row r="6" spans="1:13" ht="21" customHeight="1" x14ac:dyDescent="0.25">
      <c r="A6" s="388" t="s">
        <v>482</v>
      </c>
      <c r="B6" s="388"/>
      <c r="C6" s="388"/>
      <c r="D6" s="388"/>
      <c r="E6" s="129"/>
      <c r="F6" s="129"/>
      <c r="H6" s="386"/>
      <c r="I6" s="386"/>
      <c r="J6" s="386"/>
      <c r="K6" s="386"/>
      <c r="L6" s="386"/>
      <c r="M6" s="386"/>
    </row>
    <row r="7" spans="1:13" ht="15.6" customHeight="1" x14ac:dyDescent="0.25">
      <c r="A7" s="130"/>
    </row>
    <row r="8" spans="1:13" x14ac:dyDescent="0.25">
      <c r="A8" s="387" t="s">
        <v>269</v>
      </c>
      <c r="B8" s="387"/>
    </row>
    <row r="9" spans="1:13" ht="17.45" customHeight="1" x14ac:dyDescent="0.25">
      <c r="A9" s="131"/>
    </row>
    <row r="10" spans="1:13" x14ac:dyDescent="0.25">
      <c r="A10" s="387" t="s">
        <v>142</v>
      </c>
      <c r="B10" s="387"/>
      <c r="C10" s="387"/>
      <c r="D10" s="387"/>
      <c r="E10" s="128"/>
      <c r="F10" s="128"/>
    </row>
    <row r="11" spans="1:13" x14ac:dyDescent="0.25">
      <c r="A11" s="128"/>
      <c r="B11" s="128"/>
      <c r="C11" s="128"/>
      <c r="D11" s="128"/>
      <c r="E11" s="128"/>
      <c r="F11" s="128"/>
    </row>
    <row r="12" spans="1:13" x14ac:dyDescent="0.25">
      <c r="A12" s="372" t="s">
        <v>401</v>
      </c>
      <c r="B12" s="372"/>
      <c r="C12" s="372"/>
      <c r="D12" s="372"/>
      <c r="E12" s="132"/>
      <c r="F12" s="132"/>
    </row>
    <row r="13" spans="1:13" x14ac:dyDescent="0.25">
      <c r="A13" s="372"/>
      <c r="B13" s="372"/>
      <c r="C13" s="372"/>
      <c r="D13" s="372"/>
      <c r="E13" s="132"/>
      <c r="F13" s="132"/>
    </row>
    <row r="14" spans="1:13" x14ac:dyDescent="0.25">
      <c r="A14" s="372"/>
      <c r="B14" s="372"/>
      <c r="C14" s="372"/>
      <c r="D14" s="372"/>
      <c r="E14" s="132"/>
      <c r="F14" s="132"/>
    </row>
    <row r="15" spans="1:13" ht="15" customHeight="1" x14ac:dyDescent="0.25">
      <c r="A15" s="132"/>
      <c r="B15" s="132"/>
      <c r="C15" s="132"/>
      <c r="D15" s="132"/>
      <c r="E15" s="132"/>
      <c r="F15" s="132"/>
    </row>
    <row r="16" spans="1:13" x14ac:dyDescent="0.25">
      <c r="A16" s="131" t="s">
        <v>143</v>
      </c>
    </row>
    <row r="17" spans="1:6" ht="14.45" customHeight="1" x14ac:dyDescent="0.25">
      <c r="A17" s="131"/>
    </row>
    <row r="18" spans="1:6" ht="42" customHeight="1" x14ac:dyDescent="0.25">
      <c r="A18" s="372" t="s">
        <v>400</v>
      </c>
      <c r="B18" s="372"/>
      <c r="C18" s="372"/>
      <c r="D18" s="372"/>
      <c r="E18" s="132"/>
      <c r="F18" s="132"/>
    </row>
    <row r="19" spans="1:6" ht="51.75" customHeight="1" x14ac:dyDescent="0.25">
      <c r="A19" s="389" t="s">
        <v>318</v>
      </c>
      <c r="B19" s="389"/>
      <c r="C19" s="389"/>
      <c r="D19" s="389"/>
      <c r="E19" s="133"/>
      <c r="F19" s="133"/>
    </row>
    <row r="20" spans="1:6" x14ac:dyDescent="0.25">
      <c r="A20" s="387" t="s">
        <v>268</v>
      </c>
      <c r="B20" s="387"/>
      <c r="C20" s="387"/>
      <c r="D20" s="387"/>
      <c r="E20" s="128"/>
      <c r="F20" s="128"/>
    </row>
    <row r="21" spans="1:6" ht="14.45" customHeight="1" x14ac:dyDescent="0.25">
      <c r="A21" s="131"/>
    </row>
    <row r="22" spans="1:6" x14ac:dyDescent="0.25">
      <c r="A22" s="387" t="s">
        <v>144</v>
      </c>
      <c r="B22" s="387"/>
      <c r="C22" s="387"/>
      <c r="D22" s="387"/>
      <c r="E22" s="128"/>
      <c r="F22" s="128"/>
    </row>
    <row r="23" spans="1:6" ht="33" customHeight="1" x14ac:dyDescent="0.25">
      <c r="A23" s="372" t="s">
        <v>355</v>
      </c>
      <c r="B23" s="372"/>
      <c r="C23" s="372"/>
      <c r="D23" s="372"/>
      <c r="E23" s="132"/>
      <c r="F23" s="132"/>
    </row>
    <row r="24" spans="1:6" ht="15.6" customHeight="1" x14ac:dyDescent="0.25">
      <c r="A24" s="130"/>
    </row>
    <row r="25" spans="1:6" x14ac:dyDescent="0.25">
      <c r="A25" s="131" t="s">
        <v>207</v>
      </c>
    </row>
    <row r="26" spans="1:6" ht="48" customHeight="1" x14ac:dyDescent="0.25">
      <c r="A26" s="372" t="s">
        <v>356</v>
      </c>
      <c r="B26" s="372"/>
      <c r="C26" s="372"/>
      <c r="D26" s="372"/>
      <c r="E26" s="132"/>
      <c r="F26" s="132"/>
    </row>
    <row r="27" spans="1:6" ht="14.45" customHeight="1" x14ac:dyDescent="0.25">
      <c r="A27" s="130"/>
    </row>
    <row r="28" spans="1:6" ht="24.6" customHeight="1" x14ac:dyDescent="0.25">
      <c r="A28" s="372" t="s">
        <v>145</v>
      </c>
      <c r="B28" s="372"/>
      <c r="C28" s="372"/>
      <c r="D28" s="372"/>
      <c r="E28" s="132"/>
      <c r="F28" s="132"/>
    </row>
    <row r="29" spans="1:6" x14ac:dyDescent="0.25">
      <c r="A29" s="130"/>
    </row>
    <row r="30" spans="1:6" x14ac:dyDescent="0.25">
      <c r="A30" s="131" t="s">
        <v>146</v>
      </c>
    </row>
    <row r="31" spans="1:6" ht="15" customHeight="1" x14ac:dyDescent="0.25">
      <c r="A31" s="372" t="s">
        <v>147</v>
      </c>
      <c r="B31" s="372"/>
      <c r="C31" s="372"/>
      <c r="D31" s="372"/>
      <c r="E31" s="132"/>
      <c r="F31" s="132"/>
    </row>
    <row r="32" spans="1:6" x14ac:dyDescent="0.25">
      <c r="A32" s="130"/>
    </row>
    <row r="33" spans="1:6" x14ac:dyDescent="0.25">
      <c r="A33" s="131" t="s">
        <v>208</v>
      </c>
    </row>
    <row r="34" spans="1:6" ht="15" customHeight="1" x14ac:dyDescent="0.25">
      <c r="A34" s="372" t="s">
        <v>148</v>
      </c>
      <c r="B34" s="372"/>
      <c r="C34" s="372"/>
      <c r="D34" s="372"/>
      <c r="E34" s="132"/>
      <c r="F34" s="132"/>
    </row>
    <row r="36" spans="1:6" x14ac:dyDescent="0.25">
      <c r="A36" s="131" t="s">
        <v>209</v>
      </c>
    </row>
    <row r="37" spans="1:6" ht="24.75" customHeight="1" x14ac:dyDescent="0.25">
      <c r="A37" s="372" t="s">
        <v>472</v>
      </c>
      <c r="B37" s="372"/>
      <c r="C37" s="372"/>
      <c r="D37" s="372"/>
      <c r="E37" s="132"/>
      <c r="F37" s="132"/>
    </row>
    <row r="38" spans="1:6" ht="12" customHeight="1" x14ac:dyDescent="0.25">
      <c r="A38" s="130"/>
    </row>
    <row r="39" spans="1:6" x14ac:dyDescent="0.25">
      <c r="A39" s="131" t="s">
        <v>149</v>
      </c>
    </row>
    <row r="40" spans="1:6" ht="14.25" customHeight="1" x14ac:dyDescent="0.25">
      <c r="A40" s="372" t="s">
        <v>349</v>
      </c>
      <c r="B40" s="372"/>
      <c r="C40" s="372"/>
      <c r="D40" s="372"/>
      <c r="E40" s="132"/>
      <c r="F40" s="132"/>
    </row>
    <row r="41" spans="1:6" ht="14.45" customHeight="1" x14ac:dyDescent="0.25">
      <c r="A41" s="130"/>
    </row>
    <row r="42" spans="1:6" ht="28.5" customHeight="1" x14ac:dyDescent="0.25">
      <c r="A42" s="131" t="s">
        <v>150</v>
      </c>
    </row>
    <row r="43" spans="1:6" ht="15" customHeight="1" x14ac:dyDescent="0.25">
      <c r="A43" s="372" t="s">
        <v>210</v>
      </c>
      <c r="B43" s="372"/>
      <c r="C43" s="372"/>
      <c r="D43" s="372"/>
      <c r="E43" s="132"/>
      <c r="F43" s="132"/>
    </row>
    <row r="44" spans="1:6" ht="19.350000000000001" customHeight="1" x14ac:dyDescent="0.25">
      <c r="A44" s="130"/>
    </row>
    <row r="45" spans="1:6" x14ac:dyDescent="0.25">
      <c r="A45" s="131" t="s">
        <v>151</v>
      </c>
    </row>
    <row r="46" spans="1:6" x14ac:dyDescent="0.25">
      <c r="A46" s="372" t="s">
        <v>402</v>
      </c>
      <c r="B46" s="372"/>
      <c r="C46" s="372"/>
      <c r="D46" s="372"/>
      <c r="E46" s="132"/>
      <c r="F46" s="132"/>
    </row>
    <row r="47" spans="1:6" ht="14.45" customHeight="1" x14ac:dyDescent="0.25">
      <c r="A47" s="130"/>
    </row>
    <row r="48" spans="1:6" x14ac:dyDescent="0.25">
      <c r="A48" s="387" t="s">
        <v>267</v>
      </c>
      <c r="B48" s="387"/>
      <c r="C48" s="387"/>
      <c r="D48" s="387"/>
      <c r="E48" s="128"/>
      <c r="F48" s="128"/>
    </row>
    <row r="49" spans="1:7" ht="15" customHeight="1" x14ac:dyDescent="0.25">
      <c r="A49" s="372" t="s">
        <v>152</v>
      </c>
      <c r="B49" s="372"/>
      <c r="C49" s="372"/>
      <c r="D49" s="372"/>
      <c r="E49" s="132"/>
      <c r="F49" s="132"/>
    </row>
    <row r="50" spans="1:7" x14ac:dyDescent="0.25">
      <c r="A50" s="130"/>
    </row>
    <row r="51" spans="1:7" x14ac:dyDescent="0.25">
      <c r="A51" s="131" t="s">
        <v>266</v>
      </c>
    </row>
    <row r="52" spans="1:7" ht="15.6" customHeight="1" x14ac:dyDescent="0.25">
      <c r="A52" s="131"/>
    </row>
    <row r="53" spans="1:7" ht="21" customHeight="1" x14ac:dyDescent="0.25">
      <c r="A53" s="131" t="s">
        <v>153</v>
      </c>
    </row>
    <row r="54" spans="1:7" ht="48" customHeight="1" x14ac:dyDescent="0.25">
      <c r="A54" s="372" t="s">
        <v>357</v>
      </c>
      <c r="B54" s="372"/>
      <c r="C54" s="372"/>
      <c r="D54" s="372"/>
      <c r="E54" s="372"/>
      <c r="F54" s="372"/>
      <c r="G54" s="372"/>
    </row>
    <row r="55" spans="1:7" x14ac:dyDescent="0.25">
      <c r="A55" s="132"/>
      <c r="B55" s="132"/>
      <c r="C55" s="132"/>
      <c r="D55" s="132"/>
      <c r="E55" s="132"/>
      <c r="F55" s="132"/>
    </row>
    <row r="56" spans="1:7" ht="17.45" customHeight="1" x14ac:dyDescent="0.25">
      <c r="A56" s="134" t="s">
        <v>154</v>
      </c>
      <c r="B56" s="135">
        <v>45838</v>
      </c>
    </row>
    <row r="57" spans="1:7" ht="17.45" customHeight="1" x14ac:dyDescent="0.25">
      <c r="A57" s="136" t="s">
        <v>155</v>
      </c>
      <c r="B57" s="137">
        <v>7790.75</v>
      </c>
    </row>
    <row r="58" spans="1:7" x14ac:dyDescent="0.25">
      <c r="A58" s="136" t="s">
        <v>156</v>
      </c>
      <c r="B58" s="137">
        <v>7807.41</v>
      </c>
    </row>
    <row r="59" spans="1:7" ht="12.6" customHeight="1" x14ac:dyDescent="0.25">
      <c r="A59" s="131"/>
    </row>
    <row r="60" spans="1:7" x14ac:dyDescent="0.25">
      <c r="A60" s="131" t="s">
        <v>157</v>
      </c>
    </row>
    <row r="61" spans="1:7" x14ac:dyDescent="0.25">
      <c r="A61" s="131"/>
    </row>
    <row r="62" spans="1:7" x14ac:dyDescent="0.25">
      <c r="A62" s="373" t="s">
        <v>158</v>
      </c>
      <c r="B62" s="373"/>
      <c r="D62" s="139"/>
      <c r="E62" s="139"/>
      <c r="F62" s="139"/>
    </row>
    <row r="63" spans="1:7" x14ac:dyDescent="0.25">
      <c r="A63" s="138"/>
      <c r="B63" s="138"/>
      <c r="D63" s="139"/>
      <c r="E63" s="139"/>
      <c r="F63" s="139"/>
    </row>
    <row r="64" spans="1:7" ht="12.6" customHeight="1" x14ac:dyDescent="0.25">
      <c r="A64" s="140" t="s">
        <v>248</v>
      </c>
      <c r="D64" s="141">
        <v>6870.81</v>
      </c>
      <c r="E64" s="141"/>
      <c r="F64" s="142"/>
    </row>
    <row r="65" spans="1:8" ht="33.75" customHeight="1" x14ac:dyDescent="0.25">
      <c r="A65" s="143" t="s">
        <v>235</v>
      </c>
      <c r="B65" s="134" t="s">
        <v>236</v>
      </c>
      <c r="C65" s="144" t="s">
        <v>237</v>
      </c>
      <c r="D65" s="144" t="s">
        <v>238</v>
      </c>
      <c r="E65" s="144" t="s">
        <v>239</v>
      </c>
      <c r="F65" s="145"/>
    </row>
    <row r="66" spans="1:8" s="149" customFormat="1" ht="17.25" customHeight="1" x14ac:dyDescent="0.25">
      <c r="A66" s="146" t="s">
        <v>39</v>
      </c>
      <c r="B66" s="143"/>
      <c r="C66" s="147"/>
      <c r="D66" s="148"/>
      <c r="E66" s="148">
        <f>SUM(E67:E72)</f>
        <v>1095871369.125</v>
      </c>
    </row>
    <row r="67" spans="1:8" ht="17.25" customHeight="1" x14ac:dyDescent="0.25">
      <c r="A67" s="150" t="s">
        <v>453</v>
      </c>
      <c r="B67" s="151" t="s">
        <v>427</v>
      </c>
      <c r="C67" s="152">
        <v>0</v>
      </c>
      <c r="D67" s="152">
        <v>1</v>
      </c>
      <c r="E67" s="153">
        <v>18415783</v>
      </c>
      <c r="G67"/>
      <c r="H67"/>
    </row>
    <row r="68" spans="1:8" ht="17.25" customHeight="1" x14ac:dyDescent="0.25">
      <c r="A68" s="150" t="s">
        <v>454</v>
      </c>
      <c r="B68" s="151" t="s">
        <v>427</v>
      </c>
      <c r="C68" s="152">
        <v>0</v>
      </c>
      <c r="D68" s="152">
        <v>1</v>
      </c>
      <c r="E68" s="153">
        <v>5615698</v>
      </c>
      <c r="G68"/>
      <c r="H68"/>
    </row>
    <row r="69" spans="1:8" ht="17.25" customHeight="1" x14ac:dyDescent="0.25">
      <c r="A69" s="150" t="s">
        <v>455</v>
      </c>
      <c r="B69" s="151" t="s">
        <v>427</v>
      </c>
      <c r="C69" s="152">
        <v>0</v>
      </c>
      <c r="D69" s="152">
        <v>1</v>
      </c>
      <c r="E69" s="153">
        <v>607373349</v>
      </c>
      <c r="G69"/>
      <c r="H69"/>
    </row>
    <row r="70" spans="1:8" ht="17.25" customHeight="1" x14ac:dyDescent="0.25">
      <c r="A70" s="150" t="s">
        <v>473</v>
      </c>
      <c r="B70" s="151" t="s">
        <v>427</v>
      </c>
      <c r="C70" s="152">
        <v>0</v>
      </c>
      <c r="D70" s="152">
        <v>1</v>
      </c>
      <c r="E70" s="153">
        <v>13287124.125</v>
      </c>
      <c r="G70"/>
      <c r="H70"/>
    </row>
    <row r="71" spans="1:8" ht="17.25" customHeight="1" x14ac:dyDescent="0.25">
      <c r="A71" s="150" t="s">
        <v>474</v>
      </c>
      <c r="B71" s="151" t="s">
        <v>427</v>
      </c>
      <c r="C71" s="152">
        <v>0</v>
      </c>
      <c r="D71" s="152">
        <v>1</v>
      </c>
      <c r="E71" s="153">
        <v>405213990</v>
      </c>
      <c r="G71"/>
      <c r="H71"/>
    </row>
    <row r="72" spans="1:8" ht="17.25" customHeight="1" x14ac:dyDescent="0.25">
      <c r="A72" s="150" t="s">
        <v>475</v>
      </c>
      <c r="B72" s="151" t="s">
        <v>427</v>
      </c>
      <c r="C72" s="152">
        <v>0</v>
      </c>
      <c r="D72" s="152">
        <v>1</v>
      </c>
      <c r="E72" s="153">
        <v>45965425</v>
      </c>
      <c r="G72"/>
      <c r="H72"/>
    </row>
    <row r="73" spans="1:8" ht="17.25" customHeight="1" x14ac:dyDescent="0.25">
      <c r="A73" s="154"/>
      <c r="B73" s="155"/>
      <c r="C73" s="156"/>
      <c r="D73" s="156"/>
      <c r="E73" s="156"/>
      <c r="F73" s="156"/>
      <c r="G73" s="157"/>
    </row>
    <row r="74" spans="1:8" x14ac:dyDescent="0.25">
      <c r="A74" s="140" t="s">
        <v>159</v>
      </c>
    </row>
    <row r="75" spans="1:8" ht="14.1" customHeight="1" thickBot="1" x14ac:dyDescent="0.3">
      <c r="A75" s="140"/>
    </row>
    <row r="76" spans="1:8" ht="14.1" customHeight="1" x14ac:dyDescent="0.25">
      <c r="A76" s="374" t="s">
        <v>240</v>
      </c>
      <c r="B76" s="376" t="s">
        <v>241</v>
      </c>
      <c r="C76" s="376" t="s">
        <v>242</v>
      </c>
      <c r="D76" s="376" t="s">
        <v>243</v>
      </c>
      <c r="E76" s="384" t="s">
        <v>244</v>
      </c>
    </row>
    <row r="77" spans="1:8" ht="14.1" customHeight="1" x14ac:dyDescent="0.25">
      <c r="A77" s="375"/>
      <c r="B77" s="377"/>
      <c r="C77" s="377"/>
      <c r="D77" s="377"/>
      <c r="E77" s="385"/>
    </row>
    <row r="78" spans="1:8" ht="30" x14ac:dyDescent="0.25">
      <c r="A78" s="158" t="s">
        <v>252</v>
      </c>
      <c r="B78" s="152">
        <f>B57</f>
        <v>7790.75</v>
      </c>
      <c r="C78" s="159">
        <v>0</v>
      </c>
      <c r="D78" s="160"/>
      <c r="E78" s="161"/>
    </row>
    <row r="79" spans="1:8" ht="30" x14ac:dyDescent="0.25">
      <c r="A79" s="158" t="s">
        <v>253</v>
      </c>
      <c r="B79" s="162"/>
      <c r="C79" s="159"/>
      <c r="D79" s="160"/>
      <c r="E79" s="161"/>
      <c r="F79" s="163"/>
    </row>
    <row r="80" spans="1:8" ht="30" x14ac:dyDescent="0.25">
      <c r="A80" s="158" t="s">
        <v>254</v>
      </c>
      <c r="B80" s="162"/>
      <c r="C80" s="159"/>
      <c r="D80" s="160"/>
      <c r="E80" s="161"/>
      <c r="F80" s="163"/>
      <c r="G80"/>
    </row>
    <row r="81" spans="1:8" ht="30" x14ac:dyDescent="0.25">
      <c r="A81" s="164" t="s">
        <v>255</v>
      </c>
      <c r="B81" s="165"/>
      <c r="C81" s="166"/>
      <c r="D81" s="167"/>
      <c r="E81" s="168"/>
    </row>
    <row r="82" spans="1:8" x14ac:dyDescent="0.25">
      <c r="A82" s="169" t="s">
        <v>245</v>
      </c>
      <c r="B82" s="170"/>
      <c r="C82" s="171">
        <f>C78+C79-C80-C81</f>
        <v>0</v>
      </c>
      <c r="D82" s="170"/>
      <c r="E82" s="171"/>
    </row>
    <row r="83" spans="1:8" x14ac:dyDescent="0.25">
      <c r="A83" s="172"/>
      <c r="B83" s="173"/>
      <c r="C83" s="174"/>
      <c r="D83" s="173"/>
      <c r="E83" s="174"/>
    </row>
    <row r="84" spans="1:8" x14ac:dyDescent="0.25">
      <c r="A84" s="140" t="s">
        <v>160</v>
      </c>
    </row>
    <row r="85" spans="1:8" x14ac:dyDescent="0.25">
      <c r="A85" s="140"/>
    </row>
    <row r="86" spans="1:8" ht="17.45" customHeight="1" x14ac:dyDescent="0.25">
      <c r="A86" s="371" t="s">
        <v>37</v>
      </c>
      <c r="B86" s="371" t="s">
        <v>161</v>
      </c>
      <c r="C86" s="134" t="s">
        <v>162</v>
      </c>
      <c r="D86" s="144" t="s">
        <v>163</v>
      </c>
      <c r="E86" s="175"/>
      <c r="F86" s="175"/>
    </row>
    <row r="87" spans="1:8" ht="21" customHeight="1" x14ac:dyDescent="0.25">
      <c r="A87" s="371"/>
      <c r="B87" s="371"/>
      <c r="C87" s="135">
        <v>45838</v>
      </c>
      <c r="D87" s="135">
        <v>45747</v>
      </c>
      <c r="E87" s="176"/>
      <c r="F87" s="176"/>
    </row>
    <row r="88" spans="1:8" s="149" customFormat="1" x14ac:dyDescent="0.25">
      <c r="A88" s="177" t="s">
        <v>164</v>
      </c>
      <c r="B88" s="177"/>
      <c r="C88" s="178">
        <f t="shared" ref="C88" si="0">SUM(C89:C94)</f>
        <v>1095871369.125</v>
      </c>
      <c r="D88" s="178">
        <f>SUM(D89:D94)</f>
        <v>1599056715</v>
      </c>
      <c r="E88" s="179"/>
      <c r="F88" s="179"/>
      <c r="G88" s="180"/>
      <c r="H88" s="180"/>
    </row>
    <row r="89" spans="1:8" x14ac:dyDescent="0.25">
      <c r="A89" s="150" t="s">
        <v>453</v>
      </c>
      <c r="B89" s="181" t="s">
        <v>403</v>
      </c>
      <c r="C89" s="182">
        <v>18415783</v>
      </c>
      <c r="D89" s="182">
        <v>1278839287</v>
      </c>
      <c r="E89" s="183"/>
      <c r="F89" s="183"/>
    </row>
    <row r="90" spans="1:8" x14ac:dyDescent="0.25">
      <c r="A90" s="150" t="s">
        <v>454</v>
      </c>
      <c r="B90" s="181" t="s">
        <v>403</v>
      </c>
      <c r="C90" s="153">
        <v>5615698</v>
      </c>
      <c r="D90" s="182">
        <v>4606568</v>
      </c>
      <c r="E90" s="183"/>
      <c r="F90" s="183"/>
    </row>
    <row r="91" spans="1:8" x14ac:dyDescent="0.25">
      <c r="A91" s="150" t="s">
        <v>455</v>
      </c>
      <c r="B91" s="181" t="s">
        <v>403</v>
      </c>
      <c r="C91" s="153">
        <v>607373349</v>
      </c>
      <c r="D91" s="182">
        <v>78902715</v>
      </c>
      <c r="E91" s="183"/>
      <c r="F91" s="183"/>
    </row>
    <row r="92" spans="1:8" x14ac:dyDescent="0.25">
      <c r="A92" s="150" t="s">
        <v>473</v>
      </c>
      <c r="B92" s="181" t="s">
        <v>403</v>
      </c>
      <c r="C92" s="153">
        <v>13287124.125</v>
      </c>
      <c r="D92" s="182">
        <v>78902715</v>
      </c>
      <c r="E92" s="183"/>
      <c r="F92" s="183"/>
    </row>
    <row r="93" spans="1:8" x14ac:dyDescent="0.25">
      <c r="A93" s="150" t="s">
        <v>474</v>
      </c>
      <c r="B93" s="181" t="s">
        <v>403</v>
      </c>
      <c r="C93" s="153">
        <v>405213990</v>
      </c>
      <c r="D93" s="182">
        <v>78902715</v>
      </c>
      <c r="E93" s="183"/>
      <c r="F93" s="183"/>
    </row>
    <row r="94" spans="1:8" x14ac:dyDescent="0.25">
      <c r="A94" s="150" t="s">
        <v>475</v>
      </c>
      <c r="B94" s="181" t="s">
        <v>403</v>
      </c>
      <c r="C94" s="153">
        <v>45965425</v>
      </c>
      <c r="D94" s="182">
        <v>78902715</v>
      </c>
      <c r="E94" s="183"/>
      <c r="F94" s="183"/>
    </row>
    <row r="95" spans="1:8" x14ac:dyDescent="0.25">
      <c r="A95" s="127"/>
      <c r="B95" s="184"/>
      <c r="C95" s="185"/>
      <c r="D95" s="183"/>
      <c r="E95" s="183"/>
      <c r="F95" s="183"/>
    </row>
    <row r="96" spans="1:8" x14ac:dyDescent="0.25">
      <c r="A96" s="140" t="s">
        <v>165</v>
      </c>
    </row>
    <row r="97" spans="1:8" x14ac:dyDescent="0.25">
      <c r="A97" s="127"/>
      <c r="B97" s="186"/>
      <c r="C97" s="187"/>
      <c r="D97" s="187"/>
      <c r="E97" s="188"/>
      <c r="F97" s="163"/>
    </row>
    <row r="98" spans="1:8" x14ac:dyDescent="0.25">
      <c r="A98" s="189" t="s">
        <v>283</v>
      </c>
      <c r="B98" s="190"/>
      <c r="C98" s="191"/>
      <c r="D98" s="192"/>
      <c r="E98" s="193"/>
      <c r="F98" s="194"/>
      <c r="G98" s="194"/>
      <c r="H98"/>
    </row>
    <row r="99" spans="1:8" x14ac:dyDescent="0.25">
      <c r="A99" s="195" t="s">
        <v>284</v>
      </c>
      <c r="B99" s="196" t="s">
        <v>285</v>
      </c>
      <c r="C99" s="196" t="s">
        <v>319</v>
      </c>
      <c r="D99" s="192"/>
      <c r="E99" s="193"/>
      <c r="F99" s="194"/>
      <c r="G99" s="194"/>
      <c r="H99"/>
    </row>
    <row r="100" spans="1:8" x14ac:dyDescent="0.25">
      <c r="A100" s="197" t="s">
        <v>286</v>
      </c>
      <c r="B100" s="182">
        <v>200000000</v>
      </c>
      <c r="C100" s="182">
        <v>1003000000</v>
      </c>
      <c r="D100" s="198"/>
      <c r="E100" s="193"/>
      <c r="F100" s="194"/>
      <c r="G100" s="194"/>
      <c r="H100"/>
    </row>
    <row r="101" spans="1:8" x14ac:dyDescent="0.25">
      <c r="A101" s="197" t="s">
        <v>287</v>
      </c>
      <c r="B101" s="182">
        <v>200000000</v>
      </c>
      <c r="C101" s="182">
        <v>1003000000</v>
      </c>
      <c r="D101" s="198"/>
      <c r="E101" s="193"/>
      <c r="F101" s="194"/>
      <c r="G101" s="194"/>
      <c r="H101"/>
    </row>
    <row r="102" spans="1:8" x14ac:dyDescent="0.25">
      <c r="A102" s="131"/>
      <c r="F102" s="126"/>
      <c r="H102"/>
    </row>
    <row r="103" spans="1:8" x14ac:dyDescent="0.25">
      <c r="A103" s="127"/>
      <c r="B103" s="186"/>
      <c r="C103" s="186"/>
      <c r="D103" s="187"/>
      <c r="E103" s="192"/>
    </row>
    <row r="104" spans="1:8" x14ac:dyDescent="0.25">
      <c r="A104" s="140" t="s">
        <v>281</v>
      </c>
    </row>
    <row r="105" spans="1:8" x14ac:dyDescent="0.25">
      <c r="A105" s="131"/>
    </row>
    <row r="106" spans="1:8" ht="14.25" customHeight="1" x14ac:dyDescent="0.25">
      <c r="A106" s="199" t="s">
        <v>154</v>
      </c>
      <c r="B106" s="199" t="s">
        <v>325</v>
      </c>
      <c r="C106" s="199" t="s">
        <v>326</v>
      </c>
    </row>
    <row r="107" spans="1:8" ht="14.25" customHeight="1" x14ac:dyDescent="0.25">
      <c r="A107" s="197" t="s">
        <v>365</v>
      </c>
      <c r="B107" s="182">
        <f>BALANCE!B27</f>
        <v>152183337.36363637</v>
      </c>
      <c r="C107" s="182">
        <f>BALANCE!C27</f>
        <v>124293618</v>
      </c>
    </row>
    <row r="108" spans="1:8" ht="14.25" customHeight="1" x14ac:dyDescent="0.25">
      <c r="A108" s="197" t="s">
        <v>49</v>
      </c>
      <c r="B108" s="182">
        <f>BALANCE!B30</f>
        <v>1047000000</v>
      </c>
      <c r="C108" s="182">
        <f>BALANCE!C30</f>
        <v>1247000000</v>
      </c>
    </row>
    <row r="109" spans="1:8" ht="14.25" customHeight="1" x14ac:dyDescent="0.25">
      <c r="A109" s="197" t="s">
        <v>456</v>
      </c>
      <c r="B109" s="182">
        <f>BALANCE!B33</f>
        <v>554166</v>
      </c>
      <c r="C109" s="182">
        <f>BALANCE!C33</f>
        <v>3879166.666666666</v>
      </c>
    </row>
    <row r="110" spans="1:8" x14ac:dyDescent="0.25">
      <c r="A110" s="171" t="s">
        <v>245</v>
      </c>
      <c r="B110" s="178">
        <f>SUM(B107:B109)</f>
        <v>1199737503.3636365</v>
      </c>
      <c r="C110" s="178">
        <f>SUM(C107:C109)</f>
        <v>1375172784.6666667</v>
      </c>
      <c r="D110" s="163"/>
    </row>
    <row r="111" spans="1:8" x14ac:dyDescent="0.25">
      <c r="A111" s="131"/>
    </row>
    <row r="112" spans="1:8" x14ac:dyDescent="0.25">
      <c r="A112" s="140" t="s">
        <v>166</v>
      </c>
    </row>
    <row r="113" spans="1:8" ht="14.25" customHeight="1" x14ac:dyDescent="0.25">
      <c r="A113" s="131"/>
    </row>
    <row r="114" spans="1:8" ht="14.25" customHeight="1" x14ac:dyDescent="0.25">
      <c r="A114" s="199" t="s">
        <v>154</v>
      </c>
      <c r="B114" s="199" t="s">
        <v>325</v>
      </c>
      <c r="C114" s="199" t="s">
        <v>326</v>
      </c>
    </row>
    <row r="115" spans="1:8" ht="14.25" customHeight="1" x14ac:dyDescent="0.25">
      <c r="A115" s="197" t="s">
        <v>344</v>
      </c>
      <c r="B115" s="182">
        <f>BALANCE!B56</f>
        <v>60568182</v>
      </c>
      <c r="C115" s="182">
        <f>BALANCE!C56</f>
        <v>58568182</v>
      </c>
    </row>
    <row r="116" spans="1:8" ht="14.25" customHeight="1" x14ac:dyDescent="0.25">
      <c r="A116" s="197" t="s">
        <v>343</v>
      </c>
      <c r="B116" s="182">
        <f>BALANCE!B60</f>
        <v>96243095</v>
      </c>
      <c r="C116" s="182">
        <f>BALANCE!C60</f>
        <v>96243095</v>
      </c>
    </row>
    <row r="117" spans="1:8" x14ac:dyDescent="0.25">
      <c r="A117" s="171" t="s">
        <v>245</v>
      </c>
      <c r="B117" s="178">
        <f>SUM(B115:B116)</f>
        <v>156811277</v>
      </c>
      <c r="C117" s="178">
        <f>SUM(C115:C116)</f>
        <v>154811277</v>
      </c>
      <c r="D117" s="163"/>
    </row>
    <row r="118" spans="1:8" x14ac:dyDescent="0.25">
      <c r="A118" s="198"/>
      <c r="B118" s="198"/>
      <c r="C118" s="198"/>
      <c r="D118" s="163"/>
    </row>
    <row r="119" spans="1:8" x14ac:dyDescent="0.25">
      <c r="A119" s="140" t="s">
        <v>167</v>
      </c>
    </row>
    <row r="120" spans="1:8" x14ac:dyDescent="0.25">
      <c r="A120" s="140"/>
    </row>
    <row r="121" spans="1:8" x14ac:dyDescent="0.25">
      <c r="A121" s="199" t="s">
        <v>154</v>
      </c>
      <c r="B121" s="199" t="s">
        <v>325</v>
      </c>
      <c r="C121" s="199" t="s">
        <v>326</v>
      </c>
    </row>
    <row r="122" spans="1:8" x14ac:dyDescent="0.25">
      <c r="A122" s="197" t="s">
        <v>301</v>
      </c>
      <c r="B122" s="182">
        <f>BALANCE!B71</f>
        <v>15909091</v>
      </c>
      <c r="C122" s="182">
        <f>BALANCE!C71</f>
        <v>15909090.909090908</v>
      </c>
    </row>
    <row r="123" spans="1:8" x14ac:dyDescent="0.25">
      <c r="A123" s="197" t="s">
        <v>302</v>
      </c>
      <c r="B123" s="182">
        <f>BALANCE!B72</f>
        <v>32072727</v>
      </c>
      <c r="C123" s="182">
        <f>BALANCE!C72</f>
        <v>32072727</v>
      </c>
    </row>
    <row r="124" spans="1:8" x14ac:dyDescent="0.25">
      <c r="A124" s="171" t="s">
        <v>245</v>
      </c>
      <c r="B124" s="178">
        <f>SUM(B122:B123)</f>
        <v>47981818</v>
      </c>
      <c r="C124" s="178">
        <f>SUM(C122:C123)</f>
        <v>47981817.909090906</v>
      </c>
    </row>
    <row r="125" spans="1:8" x14ac:dyDescent="0.25">
      <c r="A125" s="131"/>
      <c r="G125"/>
      <c r="H125"/>
    </row>
    <row r="126" spans="1:8" x14ac:dyDescent="0.25">
      <c r="A126" s="140" t="s">
        <v>168</v>
      </c>
      <c r="G126"/>
      <c r="H126"/>
    </row>
    <row r="127" spans="1:8" x14ac:dyDescent="0.25">
      <c r="A127" s="131" t="s">
        <v>211</v>
      </c>
    </row>
    <row r="129" spans="1:8" x14ac:dyDescent="0.25">
      <c r="A129" s="140" t="s">
        <v>169</v>
      </c>
    </row>
    <row r="130" spans="1:8" x14ac:dyDescent="0.25">
      <c r="A130" s="140"/>
    </row>
    <row r="131" spans="1:8" x14ac:dyDescent="0.25">
      <c r="A131" s="199" t="s">
        <v>154</v>
      </c>
      <c r="B131" s="199" t="s">
        <v>325</v>
      </c>
      <c r="C131" s="199" t="s">
        <v>326</v>
      </c>
      <c r="D131" s="192"/>
      <c r="E131" s="193"/>
      <c r="F131" s="194"/>
      <c r="G131" s="194"/>
      <c r="H131"/>
    </row>
    <row r="132" spans="1:8" x14ac:dyDescent="0.25">
      <c r="A132" s="197" t="s">
        <v>427</v>
      </c>
      <c r="B132" s="182">
        <v>0</v>
      </c>
      <c r="C132" s="182">
        <v>0</v>
      </c>
      <c r="D132" s="198"/>
      <c r="E132" s="193"/>
      <c r="F132" s="194"/>
      <c r="G132" s="194"/>
      <c r="H132"/>
    </row>
    <row r="133" spans="1:8" s="149" customFormat="1" x14ac:dyDescent="0.25">
      <c r="A133" s="171" t="s">
        <v>245</v>
      </c>
      <c r="B133" s="178">
        <f>SUM(B132:B132)</f>
        <v>0</v>
      </c>
      <c r="C133" s="178">
        <f>SUM(C132:C132)</f>
        <v>0</v>
      </c>
      <c r="D133" s="198"/>
      <c r="E133" s="193"/>
      <c r="F133" s="194"/>
      <c r="G133" s="194"/>
    </row>
    <row r="134" spans="1:8" ht="24" customHeight="1" x14ac:dyDescent="0.25">
      <c r="A134" s="140"/>
    </row>
    <row r="135" spans="1:8" x14ac:dyDescent="0.25">
      <c r="A135" s="140" t="s">
        <v>337</v>
      </c>
    </row>
    <row r="136" spans="1:8" x14ac:dyDescent="0.25">
      <c r="A136" s="131" t="s">
        <v>211</v>
      </c>
    </row>
    <row r="138" spans="1:8" x14ac:dyDescent="0.25">
      <c r="A138" s="140" t="s">
        <v>170</v>
      </c>
    </row>
    <row r="139" spans="1:8" x14ac:dyDescent="0.25">
      <c r="A139" s="140"/>
    </row>
    <row r="140" spans="1:8" x14ac:dyDescent="0.25">
      <c r="A140" s="199" t="s">
        <v>154</v>
      </c>
      <c r="B140" s="199" t="s">
        <v>325</v>
      </c>
      <c r="C140" s="199" t="s">
        <v>326</v>
      </c>
    </row>
    <row r="141" spans="1:8" x14ac:dyDescent="0.25">
      <c r="A141" s="197" t="s">
        <v>427</v>
      </c>
      <c r="B141" s="182">
        <v>0</v>
      </c>
      <c r="C141" s="182">
        <v>0</v>
      </c>
    </row>
    <row r="142" spans="1:8" x14ac:dyDescent="0.25">
      <c r="A142" s="171" t="s">
        <v>245</v>
      </c>
      <c r="B142" s="178">
        <f>SUM(B141:B141)</f>
        <v>0</v>
      </c>
      <c r="C142" s="178">
        <f>SUM(C141:C141)</f>
        <v>0</v>
      </c>
    </row>
    <row r="143" spans="1:8" x14ac:dyDescent="0.25">
      <c r="A143" s="200"/>
      <c r="B143" s="201"/>
      <c r="C143" s="201"/>
    </row>
    <row r="144" spans="1:8" x14ac:dyDescent="0.25">
      <c r="A144" s="140" t="s">
        <v>338</v>
      </c>
    </row>
    <row r="145" spans="1:8" x14ac:dyDescent="0.25">
      <c r="A145" s="131" t="s">
        <v>211</v>
      </c>
      <c r="B145" s="201"/>
      <c r="C145" s="201"/>
    </row>
    <row r="146" spans="1:8" x14ac:dyDescent="0.25">
      <c r="A146" s="200"/>
      <c r="B146" s="201"/>
      <c r="C146" s="201"/>
    </row>
    <row r="147" spans="1:8" ht="14.25" customHeight="1" x14ac:dyDescent="0.25">
      <c r="A147" s="140" t="s">
        <v>171</v>
      </c>
    </row>
    <row r="148" spans="1:8" x14ac:dyDescent="0.25">
      <c r="A148" s="131" t="s">
        <v>211</v>
      </c>
    </row>
    <row r="149" spans="1:8" x14ac:dyDescent="0.25">
      <c r="A149" s="140"/>
    </row>
    <row r="150" spans="1:8" x14ac:dyDescent="0.25">
      <c r="A150" s="140" t="s">
        <v>172</v>
      </c>
    </row>
    <row r="151" spans="1:8" x14ac:dyDescent="0.25">
      <c r="A151" s="131" t="s">
        <v>211</v>
      </c>
    </row>
    <row r="152" spans="1:8" x14ac:dyDescent="0.25">
      <c r="A152" s="140"/>
    </row>
    <row r="153" spans="1:8" ht="16.5" customHeight="1" x14ac:dyDescent="0.25">
      <c r="A153" s="140" t="s">
        <v>173</v>
      </c>
    </row>
    <row r="154" spans="1:8" x14ac:dyDescent="0.25">
      <c r="A154" s="131" t="s">
        <v>211</v>
      </c>
    </row>
    <row r="155" spans="1:8" ht="13.35" customHeight="1" x14ac:dyDescent="0.25">
      <c r="A155" s="140"/>
    </row>
    <row r="156" spans="1:8" x14ac:dyDescent="0.25">
      <c r="A156" s="140" t="s">
        <v>174</v>
      </c>
    </row>
    <row r="157" spans="1:8" x14ac:dyDescent="0.25">
      <c r="A157" s="140"/>
    </row>
    <row r="158" spans="1:8" x14ac:dyDescent="0.25">
      <c r="A158" s="199" t="s">
        <v>154</v>
      </c>
      <c r="B158" s="199" t="s">
        <v>325</v>
      </c>
      <c r="C158" s="199" t="s">
        <v>326</v>
      </c>
      <c r="D158" s="192"/>
      <c r="E158" s="193"/>
      <c r="F158" s="194"/>
      <c r="G158" s="194"/>
      <c r="H158"/>
    </row>
    <row r="159" spans="1:8" x14ac:dyDescent="0.25">
      <c r="A159" s="197" t="s">
        <v>404</v>
      </c>
      <c r="B159" s="182">
        <f>BALANCE!E12</f>
        <v>57736891</v>
      </c>
      <c r="C159" s="182">
        <f>BALANCE!F12</f>
        <v>309979176</v>
      </c>
      <c r="D159" s="198"/>
      <c r="E159" s="193"/>
      <c r="F159" s="194"/>
      <c r="G159" s="194"/>
      <c r="H159"/>
    </row>
    <row r="160" spans="1:8" x14ac:dyDescent="0.25">
      <c r="A160" s="197" t="s">
        <v>53</v>
      </c>
      <c r="B160" s="182">
        <f>BALANCE!E27</f>
        <v>765000</v>
      </c>
      <c r="C160" s="182">
        <v>0</v>
      </c>
      <c r="D160" s="198"/>
      <c r="E160" s="193"/>
      <c r="F160" s="194"/>
      <c r="G160" s="194"/>
      <c r="H160"/>
    </row>
    <row r="161" spans="1:7" s="149" customFormat="1" x14ac:dyDescent="0.25">
      <c r="A161" s="171" t="s">
        <v>245</v>
      </c>
      <c r="B161" s="178">
        <f>SUM(B159:B160)</f>
        <v>58501891</v>
      </c>
      <c r="C161" s="178">
        <f>SUM(C159:C160)</f>
        <v>309979176</v>
      </c>
      <c r="D161" s="198"/>
      <c r="E161" s="193"/>
      <c r="F161" s="194"/>
      <c r="G161" s="194"/>
    </row>
    <row r="162" spans="1:7" ht="15.75" customHeight="1" x14ac:dyDescent="0.25">
      <c r="A162" s="202"/>
      <c r="B162" s="203"/>
      <c r="C162" s="203"/>
    </row>
    <row r="163" spans="1:7" x14ac:dyDescent="0.25">
      <c r="A163" s="140" t="s">
        <v>175</v>
      </c>
    </row>
    <row r="164" spans="1:7" x14ac:dyDescent="0.25">
      <c r="A164" s="131" t="s">
        <v>211</v>
      </c>
    </row>
    <row r="165" spans="1:7" s="149" customFormat="1" x14ac:dyDescent="0.25">
      <c r="A165" s="198"/>
      <c r="B165" s="198"/>
      <c r="C165" s="198"/>
      <c r="D165" s="198"/>
      <c r="E165" s="193"/>
      <c r="F165" s="194"/>
      <c r="G165" s="194"/>
    </row>
    <row r="166" spans="1:7" x14ac:dyDescent="0.25">
      <c r="A166" s="140" t="s">
        <v>176</v>
      </c>
    </row>
    <row r="167" spans="1:7" x14ac:dyDescent="0.25">
      <c r="A167" s="131" t="s">
        <v>211</v>
      </c>
    </row>
    <row r="169" spans="1:7" ht="20.100000000000001" customHeight="1" x14ac:dyDescent="0.25">
      <c r="A169" s="140" t="s">
        <v>177</v>
      </c>
    </row>
    <row r="170" spans="1:7" ht="20.100000000000001" customHeight="1" x14ac:dyDescent="0.25">
      <c r="A170" s="140"/>
    </row>
    <row r="171" spans="1:7" ht="24" x14ac:dyDescent="0.25">
      <c r="A171" s="204" t="s">
        <v>154</v>
      </c>
      <c r="B171" s="205" t="s">
        <v>178</v>
      </c>
      <c r="C171" s="204" t="s">
        <v>179</v>
      </c>
      <c r="D171" s="204" t="s">
        <v>180</v>
      </c>
      <c r="E171" s="204"/>
      <c r="F171" s="204"/>
      <c r="G171" s="206" t="s">
        <v>181</v>
      </c>
    </row>
    <row r="172" spans="1:7" ht="24.6" customHeight="1" x14ac:dyDescent="0.25">
      <c r="A172" s="207" t="s">
        <v>70</v>
      </c>
      <c r="B172" s="208">
        <f>BALANCE!F64</f>
        <v>3753000000</v>
      </c>
      <c r="C172" s="209">
        <v>200000000</v>
      </c>
      <c r="D172" s="210"/>
      <c r="E172" s="210"/>
      <c r="F172" s="210"/>
      <c r="G172" s="211">
        <f>+B172+C172-D172</f>
        <v>3953000000</v>
      </c>
    </row>
    <row r="173" spans="1:7" ht="24.6" customHeight="1" x14ac:dyDescent="0.25">
      <c r="A173" s="212" t="s">
        <v>323</v>
      </c>
      <c r="B173" s="213"/>
      <c r="C173" s="209"/>
      <c r="D173" s="210"/>
      <c r="E173" s="210"/>
      <c r="F173" s="210"/>
      <c r="G173" s="211">
        <f t="shared" ref="G173:G180" si="1">+B173+C173-D173</f>
        <v>0</v>
      </c>
    </row>
    <row r="174" spans="1:7" ht="24.6" customHeight="1" x14ac:dyDescent="0.25">
      <c r="A174" s="212" t="s">
        <v>405</v>
      </c>
      <c r="B174" s="208">
        <f>BALANCE!F66</f>
        <v>1247000000</v>
      </c>
      <c r="C174" s="209"/>
      <c r="D174" s="214">
        <f>C172</f>
        <v>200000000</v>
      </c>
      <c r="E174" s="210"/>
      <c r="F174" s="210"/>
      <c r="G174" s="211">
        <f>+B174+C174-D174</f>
        <v>1047000000</v>
      </c>
    </row>
    <row r="175" spans="1:7" x14ac:dyDescent="0.25">
      <c r="A175" s="212" t="s">
        <v>182</v>
      </c>
      <c r="B175" s="210"/>
      <c r="C175" s="209"/>
      <c r="D175" s="210"/>
      <c r="E175" s="210"/>
      <c r="F175" s="210"/>
      <c r="G175" s="211">
        <f t="shared" si="1"/>
        <v>0</v>
      </c>
    </row>
    <row r="176" spans="1:7" ht="24.6" customHeight="1" x14ac:dyDescent="0.25">
      <c r="A176" s="207" t="s">
        <v>183</v>
      </c>
      <c r="B176" s="208"/>
      <c r="C176" s="209"/>
      <c r="D176" s="209"/>
      <c r="E176" s="209"/>
      <c r="F176" s="209"/>
      <c r="G176" s="211">
        <f t="shared" si="1"/>
        <v>0</v>
      </c>
    </row>
    <row r="177" spans="1:9" ht="24.6" customHeight="1" x14ac:dyDescent="0.25">
      <c r="A177" s="212" t="s">
        <v>184</v>
      </c>
      <c r="B177" s="208">
        <v>-1035530111.4242419</v>
      </c>
      <c r="C177" s="215"/>
      <c r="D177" s="208"/>
      <c r="E177" s="210"/>
      <c r="F177" s="210"/>
      <c r="G177" s="211">
        <f t="shared" si="1"/>
        <v>-1035530111.4242419</v>
      </c>
    </row>
    <row r="178" spans="1:9" ht="18" customHeight="1" x14ac:dyDescent="0.25">
      <c r="A178" s="212" t="s">
        <v>185</v>
      </c>
      <c r="B178" s="215"/>
      <c r="C178" s="208"/>
      <c r="D178" s="215">
        <f>-BALANCE!E69</f>
        <v>269569812</v>
      </c>
      <c r="E178" s="215"/>
      <c r="F178" s="215"/>
      <c r="G178" s="211">
        <f>+B178+C178-D178</f>
        <v>-269569812</v>
      </c>
    </row>
    <row r="179" spans="1:9" x14ac:dyDescent="0.25">
      <c r="A179" s="207" t="s">
        <v>186</v>
      </c>
      <c r="B179" s="213"/>
      <c r="C179" s="213"/>
      <c r="D179" s="210"/>
      <c r="E179" s="210"/>
      <c r="F179" s="210"/>
      <c r="G179" s="211">
        <f t="shared" si="1"/>
        <v>0</v>
      </c>
    </row>
    <row r="180" spans="1:9" x14ac:dyDescent="0.25">
      <c r="A180" s="207" t="s">
        <v>322</v>
      </c>
      <c r="B180" s="210"/>
      <c r="C180" s="208"/>
      <c r="D180" s="210"/>
      <c r="E180" s="210"/>
      <c r="F180" s="210"/>
      <c r="G180" s="211">
        <f t="shared" si="1"/>
        <v>0</v>
      </c>
    </row>
    <row r="181" spans="1:9" x14ac:dyDescent="0.25">
      <c r="A181" s="216" t="s">
        <v>187</v>
      </c>
      <c r="B181" s="217">
        <f>SUM(B172:B180)</f>
        <v>3964469888.575758</v>
      </c>
      <c r="C181" s="217">
        <f>SUM(C172:C180)</f>
        <v>200000000</v>
      </c>
      <c r="D181" s="217">
        <f>SUM(D172:D180)</f>
        <v>469569812</v>
      </c>
      <c r="E181" s="217"/>
      <c r="F181" s="217"/>
      <c r="G181" s="218">
        <f>SUM(G172:G180)</f>
        <v>3694900076.575758</v>
      </c>
      <c r="I181" s="219"/>
    </row>
    <row r="182" spans="1:9" x14ac:dyDescent="0.25">
      <c r="A182" s="220"/>
      <c r="B182" s="221"/>
      <c r="C182" s="221"/>
      <c r="D182" s="221"/>
      <c r="E182" s="221"/>
      <c r="F182" s="221"/>
      <c r="G182" s="222"/>
    </row>
    <row r="183" spans="1:9" x14ac:dyDescent="0.25">
      <c r="A183" s="140" t="s">
        <v>188</v>
      </c>
    </row>
    <row r="184" spans="1:9" x14ac:dyDescent="0.25">
      <c r="A184" s="131" t="s">
        <v>211</v>
      </c>
      <c r="B184" s="316"/>
    </row>
    <row r="185" spans="1:9" x14ac:dyDescent="0.25">
      <c r="A185" s="140"/>
    </row>
    <row r="186" spans="1:9" x14ac:dyDescent="0.25">
      <c r="A186" s="140" t="s">
        <v>189</v>
      </c>
    </row>
    <row r="187" spans="1:9" x14ac:dyDescent="0.25">
      <c r="A187" s="223"/>
    </row>
    <row r="188" spans="1:9" x14ac:dyDescent="0.25">
      <c r="A188" s="140" t="s">
        <v>190</v>
      </c>
      <c r="F188" s="219"/>
    </row>
    <row r="189" spans="1:9" x14ac:dyDescent="0.25">
      <c r="A189" s="131" t="s">
        <v>211</v>
      </c>
      <c r="F189" s="219"/>
    </row>
    <row r="190" spans="1:9" x14ac:dyDescent="0.25">
      <c r="A190" s="223"/>
      <c r="E190" s="219"/>
    </row>
    <row r="191" spans="1:9" x14ac:dyDescent="0.25">
      <c r="A191" s="140" t="s">
        <v>191</v>
      </c>
    </row>
    <row r="192" spans="1:9" x14ac:dyDescent="0.25">
      <c r="A192" s="224" t="s">
        <v>334</v>
      </c>
    </row>
    <row r="193" spans="1:6" x14ac:dyDescent="0.25">
      <c r="A193" s="378" t="s">
        <v>335</v>
      </c>
      <c r="B193" s="378"/>
      <c r="C193" s="225"/>
      <c r="D193" s="163"/>
      <c r="E193" s="163"/>
      <c r="F193" s="163"/>
    </row>
    <row r="194" spans="1:6" ht="25.5" x14ac:dyDescent="0.25">
      <c r="A194" s="370" t="s">
        <v>240</v>
      </c>
      <c r="B194" s="226" t="s">
        <v>329</v>
      </c>
      <c r="C194" s="226" t="s">
        <v>332</v>
      </c>
    </row>
    <row r="195" spans="1:6" x14ac:dyDescent="0.25">
      <c r="A195" s="370"/>
      <c r="B195" s="226" t="s">
        <v>330</v>
      </c>
      <c r="C195" s="227" t="s">
        <v>333</v>
      </c>
    </row>
    <row r="196" spans="1:6" x14ac:dyDescent="0.25">
      <c r="A196" s="228" t="s">
        <v>350</v>
      </c>
      <c r="B196" s="229">
        <f>RESULTADO!B43</f>
        <v>9559296</v>
      </c>
      <c r="C196" s="229">
        <v>0</v>
      </c>
      <c r="D196" s="163"/>
      <c r="E196" s="163"/>
    </row>
    <row r="197" spans="1:6" x14ac:dyDescent="0.25">
      <c r="A197" s="226" t="s">
        <v>331</v>
      </c>
      <c r="B197" s="230">
        <f>SUM(B196:B196)</f>
        <v>9559296</v>
      </c>
      <c r="C197" s="230">
        <f>SUM(C196:C196)</f>
        <v>0</v>
      </c>
    </row>
    <row r="198" spans="1:6" x14ac:dyDescent="0.25">
      <c r="A198" s="231"/>
      <c r="B198" s="232"/>
      <c r="C198" s="232"/>
    </row>
    <row r="199" spans="1:6" x14ac:dyDescent="0.25">
      <c r="A199" s="224" t="s">
        <v>336</v>
      </c>
      <c r="B199" s="232"/>
      <c r="C199" s="232"/>
    </row>
    <row r="200" spans="1:6" x14ac:dyDescent="0.25">
      <c r="A200" s="378" t="s">
        <v>335</v>
      </c>
      <c r="B200" s="378"/>
      <c r="C200" s="233"/>
    </row>
    <row r="201" spans="1:6" ht="25.5" x14ac:dyDescent="0.25">
      <c r="A201" s="370" t="s">
        <v>240</v>
      </c>
      <c r="B201" s="226" t="s">
        <v>329</v>
      </c>
      <c r="C201" s="226" t="s">
        <v>332</v>
      </c>
    </row>
    <row r="202" spans="1:6" ht="13.5" customHeight="1" x14ac:dyDescent="0.25">
      <c r="A202" s="370"/>
      <c r="B202" s="226" t="s">
        <v>330</v>
      </c>
      <c r="C202" s="226" t="s">
        <v>333</v>
      </c>
      <c r="D202" s="219"/>
      <c r="E202" s="219"/>
      <c r="F202" s="219"/>
    </row>
    <row r="203" spans="1:6" x14ac:dyDescent="0.25">
      <c r="A203" s="228" t="s">
        <v>462</v>
      </c>
      <c r="B203" s="229">
        <v>94608600</v>
      </c>
      <c r="C203" s="229">
        <v>0</v>
      </c>
    </row>
    <row r="204" spans="1:6" x14ac:dyDescent="0.25">
      <c r="A204" s="228" t="s">
        <v>483</v>
      </c>
      <c r="B204" s="229">
        <v>44415890</v>
      </c>
      <c r="C204" s="229"/>
    </row>
    <row r="205" spans="1:6" x14ac:dyDescent="0.25">
      <c r="A205" s="228" t="s">
        <v>406</v>
      </c>
      <c r="B205" s="229">
        <f>RESULTADO!B47</f>
        <v>243243302.09090909</v>
      </c>
      <c r="C205" s="229">
        <v>0</v>
      </c>
    </row>
    <row r="206" spans="1:6" x14ac:dyDescent="0.25">
      <c r="A206" s="228" t="s">
        <v>465</v>
      </c>
      <c r="B206" s="229">
        <v>15000000</v>
      </c>
      <c r="C206" s="229">
        <v>0</v>
      </c>
    </row>
    <row r="207" spans="1:6" x14ac:dyDescent="0.25">
      <c r="A207" s="228" t="s">
        <v>466</v>
      </c>
      <c r="B207" s="229">
        <v>2475000</v>
      </c>
      <c r="C207" s="229">
        <v>0</v>
      </c>
    </row>
    <row r="208" spans="1:6" ht="11.45" customHeight="1" x14ac:dyDescent="0.25">
      <c r="A208" s="228" t="s">
        <v>407</v>
      </c>
      <c r="B208" s="229">
        <v>5482091</v>
      </c>
      <c r="C208" s="229">
        <v>0</v>
      </c>
    </row>
    <row r="209" spans="1:5" x14ac:dyDescent="0.25">
      <c r="A209" s="228" t="s">
        <v>457</v>
      </c>
      <c r="B209" s="229">
        <v>1363636</v>
      </c>
      <c r="C209" s="229">
        <v>0</v>
      </c>
    </row>
    <row r="210" spans="1:5" x14ac:dyDescent="0.25">
      <c r="A210" s="228" t="s">
        <v>408</v>
      </c>
      <c r="B210" s="229">
        <v>1717775</v>
      </c>
      <c r="C210" s="229">
        <v>0</v>
      </c>
    </row>
    <row r="211" spans="1:5" x14ac:dyDescent="0.25">
      <c r="A211" s="228" t="s">
        <v>409</v>
      </c>
      <c r="B211" s="229">
        <v>44785397.545454547</v>
      </c>
      <c r="C211" s="229">
        <v>0</v>
      </c>
    </row>
    <row r="212" spans="1:5" x14ac:dyDescent="0.25">
      <c r="A212" s="228" t="s">
        <v>458</v>
      </c>
      <c r="B212" s="229">
        <v>4017454</v>
      </c>
      <c r="C212" s="229">
        <v>0</v>
      </c>
    </row>
    <row r="213" spans="1:5" x14ac:dyDescent="0.25">
      <c r="A213" s="228" t="s">
        <v>459</v>
      </c>
      <c r="B213" s="229">
        <v>1328272</v>
      </c>
      <c r="C213" s="229">
        <v>0</v>
      </c>
    </row>
    <row r="214" spans="1:5" x14ac:dyDescent="0.25">
      <c r="A214" s="228" t="s">
        <v>380</v>
      </c>
      <c r="B214" s="229">
        <v>3325000</v>
      </c>
      <c r="C214" s="229">
        <v>0</v>
      </c>
    </row>
    <row r="215" spans="1:5" x14ac:dyDescent="0.25">
      <c r="A215" s="228" t="s">
        <v>352</v>
      </c>
      <c r="B215" s="229">
        <v>3283227</v>
      </c>
      <c r="C215" s="229">
        <v>0</v>
      </c>
    </row>
    <row r="216" spans="1:5" x14ac:dyDescent="0.25">
      <c r="A216" s="228" t="s">
        <v>460</v>
      </c>
      <c r="B216" s="229"/>
      <c r="C216" s="229">
        <v>0</v>
      </c>
    </row>
    <row r="217" spans="1:5" x14ac:dyDescent="0.25">
      <c r="A217" s="228" t="s">
        <v>461</v>
      </c>
      <c r="B217" s="229">
        <v>1698182</v>
      </c>
      <c r="C217" s="229">
        <v>0</v>
      </c>
    </row>
    <row r="218" spans="1:5" x14ac:dyDescent="0.25">
      <c r="A218" s="228" t="s">
        <v>410</v>
      </c>
      <c r="B218" s="229">
        <v>52432563</v>
      </c>
      <c r="C218" s="229">
        <v>0</v>
      </c>
    </row>
    <row r="219" spans="1:5" x14ac:dyDescent="0.25">
      <c r="A219" s="228" t="s">
        <v>411</v>
      </c>
      <c r="B219" s="229">
        <v>8727333</v>
      </c>
      <c r="C219" s="229">
        <v>0</v>
      </c>
    </row>
    <row r="220" spans="1:5" x14ac:dyDescent="0.25">
      <c r="A220" s="228" t="s">
        <v>476</v>
      </c>
      <c r="B220" s="229">
        <v>545455</v>
      </c>
      <c r="C220" s="229">
        <v>0</v>
      </c>
    </row>
    <row r="221" spans="1:5" x14ac:dyDescent="0.25">
      <c r="A221" s="228" t="s">
        <v>477</v>
      </c>
      <c r="B221" s="229">
        <v>16559237</v>
      </c>
      <c r="C221" s="229"/>
    </row>
    <row r="222" spans="1:5" x14ac:dyDescent="0.25">
      <c r="A222" s="226" t="s">
        <v>331</v>
      </c>
      <c r="B222" s="230">
        <f>SUM(B203:B221)</f>
        <v>545008414.63636374</v>
      </c>
      <c r="C222" s="230">
        <f>SUM(C203:C220)</f>
        <v>0</v>
      </c>
    </row>
    <row r="223" spans="1:5" x14ac:dyDescent="0.25">
      <c r="A223" s="140"/>
    </row>
    <row r="224" spans="1:5" ht="15" customHeight="1" x14ac:dyDescent="0.25">
      <c r="A224" s="379" t="s">
        <v>192</v>
      </c>
      <c r="B224" s="379"/>
      <c r="C224" s="379"/>
      <c r="D224" s="379"/>
      <c r="E224" s="379"/>
    </row>
    <row r="225" spans="1:5" ht="24" customHeight="1" x14ac:dyDescent="0.25">
      <c r="A225" s="370" t="s">
        <v>240</v>
      </c>
      <c r="B225" s="226" t="s">
        <v>329</v>
      </c>
      <c r="C225" s="226" t="s">
        <v>332</v>
      </c>
      <c r="D225" s="234"/>
      <c r="E225" s="234"/>
    </row>
    <row r="226" spans="1:5" ht="19.350000000000001" customHeight="1" x14ac:dyDescent="0.25">
      <c r="A226" s="370"/>
      <c r="B226" s="226" t="s">
        <v>330</v>
      </c>
      <c r="C226" s="227" t="s">
        <v>333</v>
      </c>
      <c r="D226" s="234"/>
      <c r="E226" s="234"/>
    </row>
    <row r="227" spans="1:5" ht="15" customHeight="1" x14ac:dyDescent="0.25">
      <c r="A227" s="228" t="s">
        <v>428</v>
      </c>
      <c r="B227" s="229">
        <v>1190135</v>
      </c>
      <c r="C227" s="229">
        <v>0</v>
      </c>
      <c r="D227" s="234"/>
      <c r="E227" s="234"/>
    </row>
    <row r="228" spans="1:5" x14ac:dyDescent="0.25">
      <c r="A228" s="226" t="s">
        <v>331</v>
      </c>
      <c r="B228" s="230">
        <f>B227</f>
        <v>1190135</v>
      </c>
      <c r="C228" s="230">
        <f>SUM(C227:C227)</f>
        <v>0</v>
      </c>
      <c r="D228" s="235"/>
    </row>
    <row r="229" spans="1:5" x14ac:dyDescent="0.25">
      <c r="A229" s="140"/>
    </row>
    <row r="230" spans="1:5" ht="16.5" customHeight="1" x14ac:dyDescent="0.25">
      <c r="A230" s="140" t="s">
        <v>339</v>
      </c>
      <c r="B230" s="235"/>
    </row>
    <row r="231" spans="1:5" ht="16.5" customHeight="1" x14ac:dyDescent="0.25">
      <c r="A231" s="131" t="s">
        <v>211</v>
      </c>
    </row>
    <row r="232" spans="1:5" x14ac:dyDescent="0.25">
      <c r="A232" s="131"/>
      <c r="B232" s="236"/>
    </row>
    <row r="233" spans="1:5" x14ac:dyDescent="0.25">
      <c r="A233" s="140" t="s">
        <v>340</v>
      </c>
      <c r="B233" s="235"/>
    </row>
    <row r="234" spans="1:5" x14ac:dyDescent="0.25">
      <c r="A234" s="131" t="s">
        <v>211</v>
      </c>
    </row>
    <row r="235" spans="1:5" x14ac:dyDescent="0.25">
      <c r="A235" s="131"/>
    </row>
    <row r="236" spans="1:5" x14ac:dyDescent="0.25">
      <c r="A236" s="140" t="s">
        <v>271</v>
      </c>
    </row>
    <row r="237" spans="1:5" x14ac:dyDescent="0.25">
      <c r="A237" s="140"/>
    </row>
    <row r="238" spans="1:5" x14ac:dyDescent="0.25">
      <c r="A238" s="140" t="s">
        <v>193</v>
      </c>
    </row>
    <row r="239" spans="1:5" x14ac:dyDescent="0.25">
      <c r="A239" s="131" t="s">
        <v>211</v>
      </c>
    </row>
    <row r="241" spans="1:2" x14ac:dyDescent="0.25">
      <c r="A241" s="140" t="s">
        <v>194</v>
      </c>
    </row>
    <row r="242" spans="1:2" x14ac:dyDescent="0.25">
      <c r="A242" s="131" t="s">
        <v>211</v>
      </c>
    </row>
    <row r="243" spans="1:2" ht="10.35" customHeight="1" x14ac:dyDescent="0.25"/>
    <row r="244" spans="1:2" x14ac:dyDescent="0.25">
      <c r="A244" s="140" t="s">
        <v>341</v>
      </c>
      <c r="B244" s="237"/>
    </row>
    <row r="245" spans="1:2" x14ac:dyDescent="0.25">
      <c r="A245" s="237" t="s">
        <v>342</v>
      </c>
      <c r="B245" s="237"/>
    </row>
    <row r="246" spans="1:2" x14ac:dyDescent="0.25">
      <c r="A246" s="237"/>
      <c r="B246" s="237"/>
    </row>
    <row r="247" spans="1:2" ht="14.45" customHeight="1" x14ac:dyDescent="0.25">
      <c r="A247" s="380" t="s">
        <v>327</v>
      </c>
      <c r="B247" s="381"/>
    </row>
    <row r="248" spans="1:2" ht="14.45" customHeight="1" x14ac:dyDescent="0.25">
      <c r="A248" s="382" t="s">
        <v>421</v>
      </c>
      <c r="B248" s="383"/>
    </row>
    <row r="249" spans="1:2" ht="14.45" customHeight="1" x14ac:dyDescent="0.25">
      <c r="A249" s="382" t="s">
        <v>412</v>
      </c>
      <c r="B249" s="383"/>
    </row>
    <row r="250" spans="1:2" ht="14.45" customHeight="1" x14ac:dyDescent="0.25">
      <c r="A250" s="382" t="s">
        <v>328</v>
      </c>
      <c r="B250" s="383"/>
    </row>
    <row r="251" spans="1:2" ht="14.45" customHeight="1" x14ac:dyDescent="0.25">
      <c r="A251" s="382" t="s">
        <v>413</v>
      </c>
      <c r="B251" s="383"/>
    </row>
    <row r="252" spans="1:2" ht="14.45" customHeight="1" x14ac:dyDescent="0.25">
      <c r="A252" s="382" t="s">
        <v>414</v>
      </c>
      <c r="B252" s="383"/>
    </row>
    <row r="253" spans="1:2" ht="14.45" customHeight="1" x14ac:dyDescent="0.25">
      <c r="A253" s="382" t="s">
        <v>415</v>
      </c>
      <c r="B253" s="383"/>
    </row>
    <row r="254" spans="1:2" ht="14.45" customHeight="1" x14ac:dyDescent="0.25">
      <c r="A254" s="382" t="s">
        <v>416</v>
      </c>
      <c r="B254" s="383"/>
    </row>
    <row r="255" spans="1:2" ht="14.45" customHeight="1" x14ac:dyDescent="0.25">
      <c r="A255" s="382" t="s">
        <v>417</v>
      </c>
      <c r="B255" s="383"/>
    </row>
    <row r="256" spans="1:2" ht="14.45" customHeight="1" x14ac:dyDescent="0.25">
      <c r="A256" s="382" t="s">
        <v>418</v>
      </c>
      <c r="B256" s="383"/>
    </row>
    <row r="257" spans="1:6" ht="14.45" customHeight="1" x14ac:dyDescent="0.25">
      <c r="A257" s="140"/>
    </row>
    <row r="258" spans="1:6" x14ac:dyDescent="0.25">
      <c r="A258" s="238" t="s">
        <v>276</v>
      </c>
    </row>
    <row r="259" spans="1:6" x14ac:dyDescent="0.25">
      <c r="A259" s="131" t="s">
        <v>211</v>
      </c>
    </row>
    <row r="260" spans="1:6" x14ac:dyDescent="0.25">
      <c r="A260" s="131"/>
    </row>
    <row r="261" spans="1:6" ht="14.45" customHeight="1" x14ac:dyDescent="0.25">
      <c r="A261" s="238" t="s">
        <v>275</v>
      </c>
    </row>
    <row r="262" spans="1:6" ht="15" customHeight="1" x14ac:dyDescent="0.25">
      <c r="A262" s="372" t="s">
        <v>195</v>
      </c>
      <c r="B262" s="372"/>
      <c r="C262" s="372"/>
      <c r="D262" s="372"/>
      <c r="E262" s="372"/>
      <c r="F262" s="132"/>
    </row>
    <row r="263" spans="1:6" x14ac:dyDescent="0.25">
      <c r="A263" s="239"/>
      <c r="B263" s="239"/>
      <c r="C263" s="239"/>
      <c r="D263" s="239"/>
      <c r="E263" s="132"/>
      <c r="F263" s="132"/>
    </row>
    <row r="264" spans="1:6" x14ac:dyDescent="0.25">
      <c r="A264" s="238" t="s">
        <v>274</v>
      </c>
    </row>
    <row r="265" spans="1:6" x14ac:dyDescent="0.25">
      <c r="A265" s="131" t="s">
        <v>211</v>
      </c>
    </row>
    <row r="266" spans="1:6" x14ac:dyDescent="0.25">
      <c r="A266" s="223"/>
    </row>
    <row r="267" spans="1:6" x14ac:dyDescent="0.25">
      <c r="A267" s="238" t="s">
        <v>273</v>
      </c>
    </row>
    <row r="268" spans="1:6" x14ac:dyDescent="0.25">
      <c r="A268" s="131" t="s">
        <v>211</v>
      </c>
    </row>
    <row r="269" spans="1:6" x14ac:dyDescent="0.25">
      <c r="A269" s="223"/>
    </row>
    <row r="270" spans="1:6" x14ac:dyDescent="0.25">
      <c r="A270" s="238" t="s">
        <v>272</v>
      </c>
    </row>
    <row r="271" spans="1:6" ht="15" customHeight="1" x14ac:dyDescent="0.25">
      <c r="A271" s="372" t="s">
        <v>353</v>
      </c>
      <c r="B271" s="372"/>
      <c r="C271" s="372"/>
      <c r="D271" s="372"/>
      <c r="E271" s="132"/>
      <c r="F271" s="132"/>
    </row>
    <row r="272" spans="1:6" x14ac:dyDescent="0.25">
      <c r="A272" s="240"/>
    </row>
    <row r="273" spans="1:8" x14ac:dyDescent="0.25">
      <c r="A273" s="241"/>
    </row>
    <row r="276" spans="1:8" x14ac:dyDescent="0.25">
      <c r="G276" s="242"/>
      <c r="H276" s="242"/>
    </row>
    <row r="277" spans="1:8" x14ac:dyDescent="0.25">
      <c r="G277" s="242"/>
      <c r="H277" s="242"/>
    </row>
    <row r="278" spans="1:8" x14ac:dyDescent="0.25">
      <c r="G278" s="242"/>
      <c r="H278" s="242"/>
    </row>
    <row r="279" spans="1:8" x14ac:dyDescent="0.25">
      <c r="G279" s="242"/>
      <c r="H279" s="242"/>
    </row>
    <row r="280" spans="1:8" x14ac:dyDescent="0.25">
      <c r="G280" s="242"/>
      <c r="H280" s="242"/>
    </row>
  </sheetData>
  <mergeCells count="50">
    <mergeCell ref="A250:B250"/>
    <mergeCell ref="A251:B251"/>
    <mergeCell ref="A262:E262"/>
    <mergeCell ref="A252:B252"/>
    <mergeCell ref="A253:B253"/>
    <mergeCell ref="A254:B254"/>
    <mergeCell ref="A255:B255"/>
    <mergeCell ref="A256:B256"/>
    <mergeCell ref="A12:D14"/>
    <mergeCell ref="A1:G2"/>
    <mergeCell ref="A3:G3"/>
    <mergeCell ref="A5:B5"/>
    <mergeCell ref="A49:D49"/>
    <mergeCell ref="A43:D43"/>
    <mergeCell ref="A46:D46"/>
    <mergeCell ref="A31:D31"/>
    <mergeCell ref="A26:D26"/>
    <mergeCell ref="A40:D40"/>
    <mergeCell ref="A249:B249"/>
    <mergeCell ref="A54:G54"/>
    <mergeCell ref="E76:E77"/>
    <mergeCell ref="H6:M6"/>
    <mergeCell ref="A22:D22"/>
    <mergeCell ref="A20:D20"/>
    <mergeCell ref="A10:D10"/>
    <mergeCell ref="A18:D18"/>
    <mergeCell ref="A8:B8"/>
    <mergeCell ref="A6:D6"/>
    <mergeCell ref="A48:D48"/>
    <mergeCell ref="A19:D19"/>
    <mergeCell ref="A34:D34"/>
    <mergeCell ref="A37:D37"/>
    <mergeCell ref="A28:D28"/>
    <mergeCell ref="A23:D23"/>
    <mergeCell ref="A225:A226"/>
    <mergeCell ref="A86:A87"/>
    <mergeCell ref="B86:B87"/>
    <mergeCell ref="A271:D271"/>
    <mergeCell ref="A62:B62"/>
    <mergeCell ref="A76:A77"/>
    <mergeCell ref="B76:B77"/>
    <mergeCell ref="C76:C77"/>
    <mergeCell ref="D76:D77"/>
    <mergeCell ref="A194:A195"/>
    <mergeCell ref="A201:A202"/>
    <mergeCell ref="A193:B193"/>
    <mergeCell ref="A200:B200"/>
    <mergeCell ref="A224:E224"/>
    <mergeCell ref="A247:B247"/>
    <mergeCell ref="A248:B248"/>
  </mergeCells>
  <pageMargins left="0.23622047244094491" right="0.23622047244094491" top="0.74803149606299213" bottom="0.74803149606299213" header="0.31496062992125984" footer="0.31496062992125984"/>
  <pageSetup paperSize="9" scale="60" fitToWidth="0" orientation="portrait" r:id="rId1"/>
  <rowBreaks count="4" manualBreakCount="4">
    <brk id="50" max="16383" man="1"/>
    <brk id="137" max="16383" man="1"/>
    <brk id="190" max="16383" man="1"/>
    <brk id="235" max="16383" man="1"/>
  </rowBreaks>
  <colBreaks count="1" manualBreakCount="1">
    <brk id="7" max="1048575" man="1"/>
  </colBreaks>
  <legacyDrawing r:id="rId2"/>
</worksheet>
</file>

<file path=_xmlsignatures/_rels/origin.sigs.rels><?xml version="1.0" encoding="UTF-8" standalone="yes"?>
<Relationships xmlns="http://schemas.openxmlformats.org/package/2006/relationships"><Relationship Id="rId8" Type="http://schemas.openxmlformats.org/package/2006/relationships/digital-signature/signature" Target="sig8.xml"/><Relationship Id="rId3" Type="http://schemas.openxmlformats.org/package/2006/relationships/digital-signature/signature" Target="sig3.xml"/><Relationship Id="rId7" Type="http://schemas.openxmlformats.org/package/2006/relationships/digital-signature/signature" Target="sig7.xml"/><Relationship Id="rId12" Type="http://schemas.openxmlformats.org/package/2006/relationships/digital-signature/signature" Target="sig12.xml"/><Relationship Id="rId2" Type="http://schemas.openxmlformats.org/package/2006/relationships/digital-signature/signature" Target="sig2.xml"/><Relationship Id="rId1" Type="http://schemas.openxmlformats.org/package/2006/relationships/digital-signature/signature" Target="sig1.xml"/><Relationship Id="rId6" Type="http://schemas.openxmlformats.org/package/2006/relationships/digital-signature/signature" Target="sig6.xml"/><Relationship Id="rId11" Type="http://schemas.openxmlformats.org/package/2006/relationships/digital-signature/signature" Target="sig11.xml"/><Relationship Id="rId5" Type="http://schemas.openxmlformats.org/package/2006/relationships/digital-signature/signature" Target="sig5.xml"/><Relationship Id="rId10" Type="http://schemas.openxmlformats.org/package/2006/relationships/digital-signature/signature" Target="sig10.xml"/><Relationship Id="rId4" Type="http://schemas.openxmlformats.org/package/2006/relationships/digital-signature/signature" Target="sig4.xml"/><Relationship Id="rId9" Type="http://schemas.openxmlformats.org/package/2006/relationships/digital-signature/signature" Target="sig9.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agM2M3vN3syWuQeuZoh0Fm1pHcuzO7bJQgnUy2x2T/c=</DigestValue>
    </Reference>
    <Reference Type="http://www.w3.org/2000/09/xmldsig#Object" URI="#idOfficeObject">
      <DigestMethod Algorithm="http://www.w3.org/2001/04/xmlenc#sha256"/>
      <DigestValue>gh2LITHIC+6gh1oZd53twGMDkcEVkbzveXrJTtaVIbo=</DigestValue>
    </Reference>
    <Reference Type="http://uri.etsi.org/01903#SignedProperties" URI="#idSignedProperties">
      <Transforms>
        <Transform Algorithm="http://www.w3.org/TR/2001/REC-xml-c14n-20010315"/>
      </Transforms>
      <DigestMethod Algorithm="http://www.w3.org/2001/04/xmlenc#sha256"/>
      <DigestValue>hYPMr20n1PF92Fx5pBHsHNRj9sTrN0L9jxfRwK3/A1g=</DigestValue>
    </Reference>
    <Reference Type="http://www.w3.org/2000/09/xmldsig#Object" URI="#idValidSigLnImg">
      <DigestMethod Algorithm="http://www.w3.org/2001/04/xmlenc#sha256"/>
      <DigestValue>abwgF4/ss5lDr8i3dWxjoVHN+J1KIK+nE5hB10ziz20=</DigestValue>
    </Reference>
    <Reference Type="http://www.w3.org/2000/09/xmldsig#Object" URI="#idInvalidSigLnImg">
      <DigestMethod Algorithm="http://www.w3.org/2001/04/xmlenc#sha256"/>
      <DigestValue>KGHMAOU2pdNki5j20YmgfASQLmzrvuBIsBCYB95EW+I=</DigestValue>
    </Reference>
  </SignedInfo>
  <SignatureValue>Bw8Th62mK7AG354aIY0zm64O0tsK4uI6fJwx9T3TYyHRefcuB9+/tjVdyCijSXkQZXk3FcwVwVrD
ou7LQb6DW2luoa/a0CGb32Rkr+tkjfo9u/kLTfQPH8kwm/t8GqYGdEtfoL303oTTTciDU0P0wuMS
qsWMTBnwzJc5eD8dMVvz57tDxFU858R/x69SRoKdid/ppO/+lEBMnkHrRt3UUpyLdcaqKmmSbG3w
G5qLYQYzZhfOTaZf08zRdT0lueng/c1vebKn67XTt1OMI+3krJMVh3sE2cS/XfYM25GNohNU87rs
XHQADU+TJ/Rpxs6jwYKerUoC0cuJd5LSwVWVEA==</SignatureValue>
  <KeyInfo>
    <X509Data>
      <X509Certificate>MIIIiDCCBnCgAwIBAgIIBWbAkzJTvf4wDQYJKoZIhvcNAQELBQAwWjEaMBgGA1UEAwwRQ0EtRE9DVU1FTlRBIFMuQS4xFjAUBgNVBAUTDVJVQzgwMDUwMTcyLTExFzAVBgNVBAoMDkRPQ1VNRU5UQSBTLkEuMQswCQYDVQQGEwJQWTAeFw0yNDAyMjIxODM3MDBaFw0yNjAyMjExODM3MDBaMIG9MSUwIwYDVQQDDBxKRUFOIFBJRVJSRSBDT1VTSVJBVCBQRklOR1NUMRIwEAYDVQQFEwlDSTQxNzc5OTYxFDASBgNVBCoMC0pFQU4gUElFUlJFMRkwFwYDVQQEDBBDT1VTSVJBVCBQRklOR1NUMQswCQYDVQQLDAJGMjE1MDMGA1UECgwsQ0VSVElGSUNBRE8gQ1VBTElGSUNBRE8gREUgRklSTUEgRUxFQ1RST05JQ0ExCzAJBgNVBAYTAlBZMIIBIjANBgkqhkiG9w0BAQEFAAOCAQ8AMIIBCgKCAQEAwHO09dJD4KeKOzHggkcRUT1Hu2+uIUjEhaauyXjOYUkA8SEdHwekyM8Nzx0Aj85WK0h2D/TGv4aQeNe/zvRAHJbaGPeC3uERG5rDC6hzenjV2o0JpfeFN0qHDpGaoahCL+MYT0mWB3rwVF+HQMMM487OMdEI8eDmJvyu93JACaMrclC/0m/TmXVFpDvf/G5K0ML7jS/85VKDofNY2DhHIHOljHcXoCHKKxvIgutJsbGodZPDaHLFHFnhCdcf7Tt1sxFcjxNMqgfVK7pd24Wlxi++qxhxFgpohgEU78P/7IuIQAj6u67oj+P/zYg2Z4QNs1kmPBYA7qqqwR65GHlzLwIDAQABo4ID7DCCA+gwDAYDVR0TAQH/BAIwADAfBgNVHSMEGDAWgBShPYUrzdgslh85AgyfUztY2JULezCBlAYIKwYBBQUHAQEEgYcwgYQwVQYIKwYBBQUHMAKGSWh0dHBzOi8vd3d3LmRpZ2l0by5jb20ucHkvdXBsb2Fkcy9jZXJ0aWZpY2Fkby1kb2N1bWVudGEtc2EtMTUzNTExNzc3MS5jcnQwKwYIKwYBBQUHMAGGH2h0dHBzOi8vd3d3LmRpZ2l0by5jb20ucHkvb2NzcC8wTwYDVR0RBEgwRoEYai5jb3VzaXJhdEBpbmRleGNic2E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wGnJKq4tw8Vun/CerpItlBnaByQwDgYDVR0PAQH/BAQDAgXgMA0GCSqGSIb3DQEBCwUAA4ICAQCQXGEmles/R4RSxxS47s4WLybqParJfdFlibbEEvq9oazucdD5rplQuEI4WmbN5I6QX+towdysgGfrGG1i70Vavh5CwDQ9o5eZVJE54xoKFudTQ3qmEscCi0Y67wHd1gsMhWUWXcoWxz6v0S19ds1DqHiHMuFZaQHGIaO6KsRuZuZgoxpjvdQ1K0URdluuFwgyaFrIThwP9W95Z7rkAFLqJnBUhAA0aCQQ1g6T8EYhLDMU6ohJlXj1HFcqAGKMFlsgxRfoZ3w3ROlvdgx3BtmjLe03PO2EP4Meu/OCX3MBkNnx2s/IBzkcEuSfmdBg7wkqmBwy19Cv6ECKO2KXRa20InY8dDfv1hwdXaZc9ZEcakOnGXgBKfhi8ztUK8l/r+CSafERYfqLoWwCewhQ0X5oUPI6CGf3DyiBKswWNow1JSK2ERVmohOx8vnaapMeM/FvK4k6JDoDU8HwUHNp+ROjkv2RFmNpD76OHmYRYzPPvkJ7ezT6lUaywf+fMHUnCXSkT47FhewdFDaRGL2NQfLtC14sdlKihKuq0crE7fh4PoaMp8TgK5uc+cDMLXm7IcSCD0lQg4SG16DYyhMk4Dlcj0mcC/bvRMmBHmlAaXJaHaPwYyGyaIndPx9ibtWgbF2Nkfuvojmnlpm0UjiH80hYlRGZiJNJD06yUE11V4k6N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Gtik1VBzvMGx8O0iEdiEXAkn7Iy/ZeDNLVmml+/rdtQ=</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hjdEYyaLOxLt8cLBUmVM65GJ/yy5FHCNa35UtpMIj38=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hjdEYyaLOxLt8cLBUmVM65GJ/yy5FHCNa35UtpMIj38=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hjdEYyaLOxLt8cLBUmVM65GJ/yy5FHCNa35UtpMIj38=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hjdEYyaLOxLt8cLBUmVM65GJ/yy5FHCNa35UtpMIj38=</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hjdEYyaLOxLt8cLBUmVM65GJ/yy5FHCNa35UtpMIj38=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bK/AON4O9MywY2lwTVc+nRhiC9HWMxhBxwlqGOtMwOQ=</DigestValue>
      </Reference>
      <Reference URI="/xl/drawings/vmlDrawing2.vml?ContentType=application/vnd.openxmlformats-officedocument.vmlDrawing">
        <DigestMethod Algorithm="http://www.w3.org/2001/04/xmlenc#sha256"/>
        <DigestValue>AWwNggZ45oHv53N4/lw9e2Qt5Fuay6N0B5GOyxOj2wg=</DigestValue>
      </Reference>
      <Reference URI="/xl/drawings/vmlDrawing3.vml?ContentType=application/vnd.openxmlformats-officedocument.vmlDrawing">
        <DigestMethod Algorithm="http://www.w3.org/2001/04/xmlenc#sha256"/>
        <DigestValue>ZPiAQn9mzeOMyB1J5c8zK6zaQQMQcizpw6zzenIewOk=</DigestValue>
      </Reference>
      <Reference URI="/xl/drawings/vmlDrawing4.vml?ContentType=application/vnd.openxmlformats-officedocument.vmlDrawing">
        <DigestMethod Algorithm="http://www.w3.org/2001/04/xmlenc#sha256"/>
        <DigestValue>f3PJcISPMvH9w1I3eT54nHqxadpN4651BX4YNAuLfNE=</DigestValue>
      </Reference>
      <Reference URI="/xl/drawings/vmlDrawing5.vml?ContentType=application/vnd.openxmlformats-officedocument.vmlDrawing">
        <DigestMethod Algorithm="http://www.w3.org/2001/04/xmlenc#sha256"/>
        <DigestValue>puk94xgpEDfkwfmn+CwAtMwB2Vaa7toQeCKHnjv7Odw=</DigestValue>
      </Reference>
      <Reference URI="/xl/drawings/vmlDrawing6.vml?ContentType=application/vnd.openxmlformats-officedocument.vmlDrawing">
        <DigestMethod Algorithm="http://www.w3.org/2001/04/xmlenc#sha256"/>
        <DigestValue>IrqLUGoD+G/wVhSDAaoFCod80Y4+X5qBLPYxYlEhAis=</DigestValue>
      </Reference>
      <Reference URI="/xl/media/image1.emf?ContentType=image/x-emf">
        <DigestMethod Algorithm="http://www.w3.org/2001/04/xmlenc#sha256"/>
        <DigestValue>fRH91Fc3Ox+fFHhiM+QwX19JkhZd99tbb3PVcbfXHEc=</DigestValue>
      </Reference>
      <Reference URI="/xl/media/image2.emf?ContentType=image/x-emf">
        <DigestMethod Algorithm="http://www.w3.org/2001/04/xmlenc#sha256"/>
        <DigestValue>AzYkIh0Fjdee7HhX1YcWOqNfeCgUv+PvvgwkODBVAG4=</DigestValue>
      </Reference>
      <Reference URI="/xl/media/image3.emf?ContentType=image/x-emf">
        <DigestMethod Algorithm="http://www.w3.org/2001/04/xmlenc#sha256"/>
        <DigestValue>0yFVvCqWovR03nGNNlEhqe8Mw4lm1gOJ+YCyJg1DHGs=</DigestValue>
      </Reference>
      <Reference URI="/xl/media/image4.emf?ContentType=image/x-emf">
        <DigestMethod Algorithm="http://www.w3.org/2001/04/xmlenc#sha256"/>
        <DigestValue>as94P+bDOnZLl4sBjUO7/inyQvoXJ15X73+unW3a0e4=</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kK5fZG5P+Bg98KD7ODDi08P4KW6Kd/t+MMuRGwyvJ/I=</DigestValue>
      </Reference>
      <Reference URI="/xl/styles.xml?ContentType=application/vnd.openxmlformats-officedocument.spreadsheetml.styles+xml">
        <DigestMethod Algorithm="http://www.w3.org/2001/04/xmlenc#sha256"/>
        <DigestValue>o3nw5AJTWlHZ6KtrF4zw2JcowzsHUNmBsD+v0CwpJ1E=</DigestValue>
      </Reference>
      <Reference URI="/xl/theme/theme1.xml?ContentType=application/vnd.openxmlformats-officedocument.theme+xml">
        <DigestMethod Algorithm="http://www.w3.org/2001/04/xmlenc#sha256"/>
        <DigestValue>Q1Y4CPpXAEfTWbGgm5zElx8B0pHQK4RzdZXVzDJUMDc=</DigestValue>
      </Reference>
      <Reference URI="/xl/workbook.xml?ContentType=application/vnd.openxmlformats-officedocument.spreadsheetml.sheet.main+xml">
        <DigestMethod Algorithm="http://www.w3.org/2001/04/xmlenc#sha256"/>
        <DigestValue>A70kkR2x6ox58szn57L8WE4ae5DlKJCnPdER6AjqSOM=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hBmMzHgwt2Xhw6nuc0oXhQ29dchS8lWVO4b+G4JE8Pg=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KGCzyyUbN5aM3y/IJh7Cxgm1AXunXbQig1LdgWivuy8=</DigestValue>
      </Reference>
      <Reference URI="/xl/worksheets/sheet2.xml?ContentType=application/vnd.openxmlformats-officedocument.spreadsheetml.worksheet+xml">
        <DigestMethod Algorithm="http://www.w3.org/2001/04/xmlenc#sha256"/>
        <DigestValue>a5Jop0tLh7stz18R9spFNjhFqTLYPXTo5dIN1NWimeM=</DigestValue>
      </Reference>
      <Reference URI="/xl/worksheets/sheet3.xml?ContentType=application/vnd.openxmlformats-officedocument.spreadsheetml.worksheet+xml">
        <DigestMethod Algorithm="http://www.w3.org/2001/04/xmlenc#sha256"/>
        <DigestValue>QsAHvYdXHUYJMrSb/7qf9cXtJIjmvS/Q5AEnkYYq2g0=</DigestValue>
      </Reference>
      <Reference URI="/xl/worksheets/sheet4.xml?ContentType=application/vnd.openxmlformats-officedocument.spreadsheetml.worksheet+xml">
        <DigestMethod Algorithm="http://www.w3.org/2001/04/xmlenc#sha256"/>
        <DigestValue>7pKCWVJWEwyy3xn1NPspTLMF5hLrUxx2rq6C84RTWFM=</DigestValue>
      </Reference>
      <Reference URI="/xl/worksheets/sheet5.xml?ContentType=application/vnd.openxmlformats-officedocument.spreadsheetml.worksheet+xml">
        <DigestMethod Algorithm="http://www.w3.org/2001/04/xmlenc#sha256"/>
        <DigestValue>g4JoqyxGabwR1WgB+Df8BJatbZ0nGzvK7B59Josn5Dg=</DigestValue>
      </Reference>
      <Reference URI="/xl/worksheets/sheet6.xml?ContentType=application/vnd.openxmlformats-officedocument.spreadsheetml.worksheet+xml">
        <DigestMethod Algorithm="http://www.w3.org/2001/04/xmlenc#sha256"/>
        <DigestValue>gRYuPSyOe+MKwwiiw4BoW/Zp6w/CxhF3dwitQo+wv8U=</DigestValue>
      </Reference>
    </Manifest>
    <SignatureProperties>
      <SignatureProperty Id="idSignatureTime" Target="#idPackageSignature">
        <mdssi:SignatureTime xmlns:mdssi="http://schemas.openxmlformats.org/package/2006/digital-signature">
          <mdssi:Format>YYYY-MM-DDThh:mm:ssTZD</mdssi:Format>
          <mdssi:Value>2025-08-13T20:21:17Z</mdssi:Value>
        </mdssi:SignatureTime>
      </SignatureProperty>
    </SignatureProperties>
  </Object>
  <Object Id="idOfficeObject">
    <SignatureProperties>
      <SignatureProperty Id="idOfficeV1Details" Target="#idPackageSignature">
        <SignatureInfoV1 xmlns="http://schemas.microsoft.com/office/2006/digsig">
          <SetupID>{2171DA57-A893-42C0-A3AF-6A9FA7EE91A9}</SetupID>
          <SignatureText>Jean Pierre Cousirat Pfingst</SignatureText>
          <SignatureImage/>
          <SignatureComments/>
          <WindowsVersion>10.0</WindowsVersion>
          <OfficeVersion>16.0.14334/22</OfficeVersion>
          <ApplicationVersion>16.0.14334</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2025-08-13T20:21:17Z</xd:SigningTime>
          <xd:SigningCertificate>
            <xd:Cert>
              <xd:CertDigest>
                <DigestMethod Algorithm="http://www.w3.org/2001/04/xmlenc#sha256"/>
                <DigestValue>0z/40+XAC15M3aApPHnTR+T8fLsbHc64mDZ7WMiJduo=</DigestValue>
              </xd:CertDigest>
              <xd:IssuerSerial>
                <X509IssuerName>C=PY, O=DOCUMENTA S.A., SERIALNUMBER=RUC80050172-1, CN=CA-DOCUMENTA S.A.</X509IssuerName>
                <X509SerialNumber>389210156251201022</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CoGwAA2A0AACBFTUYAAAEA9BoAAKIAAAAGAAAAAAAAAAAAAAAAAAAAgAcAADgEAAATAgAAKwEAAAAAAAAAAAAAAAAAADgaCAD4jw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AEDdQUJ73UHEAAAABAAAAAkAAABMAAAAAAAAAAAAAAAAAAAA//////////9gAAAAMQAzAC8AOAAvADIAMAAyADU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QN1BQnvd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OgAAABHAAAAKQAAADMAAADA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OkAAABIAAAAJQAAAAwAAAAEAAAAVAAAAPQAAAAqAAAAMwAAAOcAAABHAAAAAQAAAABA3UFCe91BKgAAADMAAAAcAAAATAAAAAAAAAAAAAAAAAAAAP//////////hAAAAEoAZQBhAG4AIABQAGkAZQByAHIAZQAgAEMAbwB1AHMAaQByAGEAdAAgAFAAZgBpAG4AZwBzAHQABgAAAAgAAAAIAAAACQAAAAQAAAAJAAAABAAAAAgAAAAGAAAABgAAAAgAAAAEAAAACgAAAAkAAAAJAAAABwAAAAQAAAAGAAAACAAAAAUAAAAEAAAACQAAAAUAAAAEAAAACQAAAAkAAAAHAAAABQ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AAAAACgAAAFAAAAByAAAAXAAAAAEAAAAAQN1BQnvdQQoAAABQAAAAEwAAAEwAAAAAAAAAAAAAAAAAAAD//////////3QAAABSAGUAcAByAGUAcwBlAG4AdABhAG4AdABlACAATABlAGcAYQBsAAAABwAAAAYAAAAHAAAABAAAAAYAAAAFAAAABgAAAAcAAAAEAAAABgAAAAcAAAAEAAAABgAAAAMAAAAFAAAABgAAAAcAAAAG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wAAABgAAAAFAAAAAAAAAP///wAAAAAAJQAAAAwAAAAFAAAATAAAAGQAAAAJAAAAcAAAAPQAAAB8AAAACQAAAHAAAADsAAAADQAAACEA8AAAAAAAAAAAAAAAgD8AAAAAAAAAAAAAgD8AAAAAAAAAAAAAAAAAAAAAAAAAAAAAAAAAAAAAAAAAACUAAAAMAAAAAAAAgCgAAAAMAAAABQAAACUAAAAMAAAAAQAAABgAAAAMAAAAAAAAABIAAAAMAAAAAQAAABYAAAAMAAAAAAAAAFQAAABEAQAACgAAAHAAAADzAAAAfAAAAAEAAAAAQN1BQnvdQQoAAABwAAAAKQAAAEwAAAAEAAAACQAAAHAAAAD1AAAAfQAAAKAAAABGAGkAcgBtAGEAZABvACAAcABvAHIAOgAgAEoARQBBAE4AIABQAEkARQBSAFIARQAgAEMATwBVAFMASQBSAEEAVAAgAFAARgBJAE4ARwBTAFQAAAAGAAAAAwAAAAQAAAAJAAAABgAAAAcAAAAHAAAAAwAAAAcAAAAHAAAABAAAAAMAAAADAAAABAAAAAYAAAAHAAAACAAAAAMAAAAGAAAAAwAAAAYAAAAHAAAABwAAAAYAAAADAAAABwAAAAkAAAAIAAAABgAAAAMAAAAHAAAABwAAAAYAAAADAAAABgAAAAYAAAADAAAACAAAAAgAAAAGAAAABgAAABYAAAAMAAAAAAAAACUAAAAMAAAAAgAAAA4AAAAUAAAAAAAAABAAAAAUAAAA</Object>
  <Object Id="idInvalidSigLnImg">AQAAAGwAAAAAAAAAAAAAAP8AAAB/AAAAAAAAAAAAAACoGwAA2A0AACBFTUYAAAEAdB8AAKkAAAAGAAAAAAAAAAAAAAAAAAAAgAcAADgEAAATAgAAKwEAAAAAAAAAAAAAAAAAADgaCAD4jw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LADAAAKAAAAAwAAABcAAAAQAAAACgAAAAMAAAAOAAAADgAAAAAA/wEAAAAAAAAAAAAAgD8AAAAAAAAAAAAAgD8AAAAAAAAAAP///wAAAAAAbAAAADQAAACgAAAAEAMAAA4AAAAOAAAAKAAAAA4AAAAOAAAAAQAgAAMAAAAQAwAAAAAAAAAAAAAAAAAAAAAAAAAA/wAA/wAA/wAAAAAAAAAAAAAAAAAAAB4fH4oYGRluAAAAAAAAAAAODzk9NTfW5gAAAAAAAAAAAAAAAAAAAAA7Pe3/AAAAAAAAAAAAAAAAOjs7pjg6Ov84Ojr/CwsLMQAAAAAODzk9NTfW5gAAAAAAAAAAOz3t/wAAAAAAAAAAAAAAAAAAAAA6Ozumpqen//r6+v9OUFD/kZKS/wAAAAAODzk9NTfW5js97f8AAAAAAAAAAAAAAAAAAAAAAAAAADo7O6amp6f/+vr6//r6+v/6+vr/rKysrwAAAAA7Pe3/NTfW5gAAAAAAAAAAAAAAAAAAAAAAAAAAOjs7pqanp//6+vr/+vr6/zw8PD0AAAAAOz3t/wAAAAAODzk9NTfW5gAAAAAAAAAAAAAAAAAAAAA6Ozumpqen//r6+v88PDw9AAAAADs97f8AAAAAAAAAAAAAAAAODzk9NTfW5gAAAAAAAAAAAAAAADo7O6aRkpL/ODo6/zg6Ov8SEhJRAAAAAAAAAAAAAAAAAAAAAAAAAAAAAAAAAAAAAAAAAAAAAAAAOjs7pk5QUP/6+vr/+vr6/6+vr/E7Ozt7SUtLzAAAAAAAAAAAAAAAAAAAAAAAAAAAAAAAAAAAAABFR0f2+vr6//r6+v/6+vr/+vr6//r6+v9ISkr4CwsLMQAAAAAAAAAAAAAAAAAAAAAAAAAAGBkZboiJifb6+vr/+vr6//r6+v/6+vr/+vr6/6anp/8eHx+KAAAAAAAAAAAAAAAAAAAAAAAAAAAYGRluiImJ9vr6+v/6+vr/+vr6//r6+v/6+vr/pqen/x4fH4oAAAAAAAAAAAAAAAAAAAAAAAAAAAsLCzFISkr4+vr6//r6+v/6+vr/+vr6//r6+v9dXl72EhISUQAAAAAAAAAAAAAAAAAAAAAAAAAAAAAAAB4fH4pmZ2f/+vr6//r6+v/6+vr/e319/zk7O7sAAAAAAAAAAAAAAAAAAAAAAAAAAAAAAAAAAAAAAAAAABgZGW44Ojr/ODo6/zg6Ov8eHx+K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AEDdQUJ73U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QN1BQnvd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OgAAABHAAAAKQAAADMAAADA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OkAAABIAAAAJQAAAAwAAAAEAAAAVAAAAPQAAAAqAAAAMwAAAOcAAABHAAAAAQAAAABA3UFCe91BKgAAADMAAAAcAAAATAAAAAAAAAAAAAAAAAAAAP//////////hAAAAEoAZQBhAG4AIABQAGkAZQByAHIAZQAgAEMAbwB1AHMAaQByAGEAdAAgAFAAZgBpAG4AZwBzAHQABgAAAAgAAAAIAAAACQAAAAQAAAAJAAAABAAAAAgAAAAGAAAABgAAAAgAAAAEAAAACgAAAAkAAAAJAAAABwAAAAQAAAAGAAAACAAAAAUAAAAEAAAACQAAAAUAAAAEAAAACQAAAAkAAAAHAAAABQ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AAAAACgAAAFAAAAByAAAAXAAAAAEAAAAAQN1BQnvdQQoAAABQAAAAEwAAAEwAAAAAAAAAAAAAAAAAAAD//////////3QAAABSAGUAcAByAGUAcwBlAG4AdABhAG4AdABlACAATABlAGcAYQBsAAAABwAAAAYAAAAHAAAABAAAAAYAAAAFAAAABgAAAAcAAAAEAAAABgAAAAcAAAAEAAAABgAAAAMAAAAFAAAABgAAAAcAAAAG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wAAABgAAAAFAAAAAAAAAP///wAAAAAAJQAAAAwAAAAFAAAATAAAAGQAAAAJAAAAcAAAAPQAAAB8AAAACQAAAHAAAADsAAAADQAAACEA8AAAAAAAAAAAAAAAgD8AAAAAAAAAAAAAgD8AAAAAAAAAAAAAAAAAAAAAAAAAAAAAAAAAAAAAAAAAACUAAAAMAAAAAAAAgCgAAAAMAAAABQAAACUAAAAMAAAAAQAAABgAAAAMAAAAAAAAABIAAAAMAAAAAQAAABYAAAAMAAAAAAAAAFQAAABEAQAACgAAAHAAAADzAAAAfAAAAAEAAAAAQN1BQnvdQQoAAABwAAAAKQAAAEwAAAAEAAAACQAAAHAAAAD1AAAAfQAAAKAAAABGAGkAcgBtAGEAZABvACAAcABvAHIAOgAgAEoARQBBAE4AIABQAEkARQBSAFIARQAgAEMATwBVAFMASQBSAEEAVAAgAFAARgBJAE4ARwBTAFQAAAAGAAAAAwAAAAQAAAAJAAAABgAAAAcAAAAHAAAAAwAAAAcAAAAHAAAABAAAAAMAAAADAAAABAAAAAYAAAAHAAAACAAAAAMAAAAGAAAAAwAAAAYAAAAHAAAABwAAAAYAAAADAAAABwAAAAkAAAAIAAAABgAAAAMAAAAHAAAABwAAAAYAAAADAAAABgAAAAYAAAADAAAACAAAAAgAAAAGAAAABgAAABYAAAAMAAAAAAAAACUAAAAMAAAAAgAAAA4AAAAUAAAAAAAAABAAAAAUAAAA</Object>
</Signature>
</file>

<file path=_xmlsignatures/sig10.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JcIjI8LZ2g3JSvGojMyYrM1NYVuhQr6cp9Vvv2QWzNg=</DigestValue>
    </Reference>
    <Reference Type="http://www.w3.org/2000/09/xmldsig#Object" URI="#idOfficeObject">
      <DigestMethod Algorithm="http://www.w3.org/2001/04/xmlenc#sha256"/>
      <DigestValue>2zIGiXFN4GDAuzBzv8u+gRFheQbTnPx3WPPYTWHB25U=</DigestValue>
    </Reference>
    <Reference Type="http://uri.etsi.org/01903#SignedProperties" URI="#idSignedProperties">
      <Transforms>
        <Transform Algorithm="http://www.w3.org/TR/2001/REC-xml-c14n-20010315"/>
      </Transforms>
      <DigestMethod Algorithm="http://www.w3.org/2001/04/xmlenc#sha256"/>
      <DigestValue>09TzCbhZj+n6NF9OL7/BSQ+/ROW7qHZgNQpC7p38kl0=</DigestValue>
    </Reference>
    <Reference Type="http://www.w3.org/2000/09/xmldsig#Object" URI="#idValidSigLnImg">
      <DigestMethod Algorithm="http://www.w3.org/2001/04/xmlenc#sha256"/>
      <DigestValue>PsKJFAV35jpYRLReta0yycyHa5TKNXXSDeMpFK6WxgU=</DigestValue>
    </Reference>
    <Reference Type="http://www.w3.org/2000/09/xmldsig#Object" URI="#idInvalidSigLnImg">
      <DigestMethod Algorithm="http://www.w3.org/2001/04/xmlenc#sha256"/>
      <DigestValue>caTuzxRx+5kXUu4ZarHMLuSSHLiHp/ucV0NTu4lEhk8=</DigestValue>
    </Reference>
  </SignedInfo>
  <SignatureValue>kqgRI59hjucFN2H+7irElrJh51+0R/d7iHGHNveNRDa6J+m8MQTl0Kuc+OZELjI0MGu63TO4y3qL
OAhDe0qeIDEgkCAglSl8/qyzhb/ByVBp3OGzsYGHWIBJAiLNDZPK1wSEo89Jp2PjZQE+LrWawFv7
xeeRH6BDtEolyNoJhr44g/XZO6XgYsf+oNScu0FUwp3A7VRbAaEOUf65Jd6LLRc3Z7Gncn5OI8jA
u3WOjne497OsOzn/Si5bI1fmiILGcFp1YrDWR8mrtmWnHrgULRzZph4mbJk7SxcOg+4QXy2uSTNj
k4HD0gGw9sSnuePkluc2DI/Px+7EkcWCU/oOOg==</SignatureValue>
  <KeyInfo>
    <X509Data>
      <X509Certificate>MIIIiTCCBnGgAwIBAgIIUbiWGsmthoMwDQYJKoZIhvcNAQELBQAwWjEaMBgGA1UEAwwRQ0EtRE9DVU1FTlRBIFMuQS4xFjAUBgNVBAUTDVJVQzgwMDUwMTcyLTExFzAVBgNVBAoMDkRPQ1VNRU5UQSBTLkEuMQswCQYDVQQGEwJQWTAeFw0yNDA1MTYxNDUwMDBaFw0yNjA1MTYxNDUwMDBaMIHDMSgwJgYDVQQDDB9QQVRSSUNJQSBWSVZJQU5BIERBVkFMT1MgQUNPU1RBMRIwEAYDVQQFEwlDSTE4NjEwMTYxGTAXBgNVBCoMEFBBVFJJQ0lBIFZJVklBTkExFzAVBgNVBAQMDkRBVkFMT1MgQUNPU1RBMQswCQYDVQQLDAJGMjE1MDMGA1UECgwsQ0VSVElGSUNBRE8gQ1VBTElGSUNBRE8gREUgRklSTUEgRUxFQ1RST05JQ0ExCzAJBgNVBAYTAlBZMIIBIjANBgkqhkiG9w0BAQEFAAOCAQ8AMIIBCgKCAQEAtzsBf6CjUz0GPMBm+SuVVH+z/EDAL3AH1/4ciIIGWPi6RmBS5+yGBJBqNcIQgV9gv8cIYaEWMuO3hwIMKMVHl0VxKhzvkeMIPrLOJY1rUwkoPyXFnDXQcBDyzxXK//okaAzf4F0l0WN90nU9uNBF24DPa+51VSZKNDPceuzW+LZZQLDCYuxkL/mXQ4C+F9+CXk/nVYcOLe5ZZ3j+a9r1XKTeOke+2T/83ZAbrhCCLdGpgB2xciIuBL7jSfFs1ZIftrtnD17dkV8e/D7BjZbM27aiT8LWLiQM5kop9Aj/6uzCCcU/MDCZ6zY5wpHk94wZ8HuxWkGC5X0MbJe9+gkziwIDAQABo4ID5zCCA+MwDAYDVR0TAQH/BAIwADAfBgNVHSMEGDAWgBShPYUrzdgslh85AgyfUztY2JULezCBlAYIKwYBBQUHAQEEgYcwgYQwVQYIKwYBBQUHMAKGSWh0dHBzOi8vd3d3LmRpZ2l0by5jb20ucHkvdXBsb2Fkcy9jZXJ0aWZpY2Fkby1kb2N1bWVudGEtc2EtMTUzNTExNzc3MS5jcnQwKwYIKwYBBQUHMAGGH2h0dHBzOi8vd3d3LmRpZ2l0by5jb20ucHkvb2NzcC8wSgYDVR0RBEMwQYETZmNhYmFuYXNAcGNn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AF/GQukiMs3G8XIrYgamNrboF2/MA4GA1UdDwEB/wQEAwIF4DANBgkqhkiG9w0BAQsFAAOCAgEAaYUlQ5+ISPgcv8kui/wspx7Q8yd1wM2Avzf5j495gxZGtiErouIUYRB5w6V9INsQLmdKj717PfiOSUsz+J4Q8TyhMhETKnFdCR0sQMwcMdtOSXYy+oWBA3kf85780d45Os2hKtqDBsPPxlvZp1NHe17ZHY7ZXmlMkHW3camffxJKtCuERBCtPDBLtIT/OxnKEhxaB0cNh+ApiyCbP7u449UoENejn4rHZv7BikhrrYdfmEwTIEBf3N9VdAdaPnhbIRsJZtMsPoOxsB95mi/3okTYwVkNZHa58jU/7ap/jF+Ee9SBWKSV7uygjqxFaBTPO8H9rH2MyumMAfAS3gH0uvdZBF8APytxJg0CyIzhXUtKwlvG/WRP3FFP9mRsfzM3HfF+3hEStUu4H7djDDJmQ4Nwpa8IptCUlHBtztsmV31jVSPTSUafN2StvjIhXEWLh4auakweZ9mt9/0iOfLGJKFaSS012IQp8nL3EDjMMb0vPx72V5NxUE0pmEprm4FLotg3scAaClVoCU4VFukjyHLmll143cDBxro9gBDP7iqFt0wxeGVDLI71c2meFH/9gxK7obITwB/cJZ0alKjrHL5HbuMG0ZMvA7+Uu4r3pJYGmWIKb68Ggp6kCzr08nkQnt3xB6W8dR8uYcX7dwot7FHV1rAYUKJWzToPPccVbp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Gtik1VBzvMGx8O0iEdiEXAkn7Iy/ZeDNLVmml+/rdtQ=</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hjdEYyaLOxLt8cLBUmVM65GJ/yy5FHCNa35UtpMIj38=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hjdEYyaLOxLt8cLBUmVM65GJ/yy5FHCNa35UtpMIj38=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hjdEYyaLOxLt8cLBUmVM65GJ/yy5FHCNa35UtpMIj38=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hjdEYyaLOxLt8cLBUmVM65GJ/yy5FHCNa35UtpMIj38=</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hjdEYyaLOxLt8cLBUmVM65GJ/yy5FHCNa35UtpMIj38=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bK/AON4O9MywY2lwTVc+nRhiC9HWMxhBxwlqGOtMwOQ=</DigestValue>
      </Reference>
      <Reference URI="/xl/drawings/vmlDrawing2.vml?ContentType=application/vnd.openxmlformats-officedocument.vmlDrawing">
        <DigestMethod Algorithm="http://www.w3.org/2001/04/xmlenc#sha256"/>
        <DigestValue>AWwNggZ45oHv53N4/lw9e2Qt5Fuay6N0B5GOyxOj2wg=</DigestValue>
      </Reference>
      <Reference URI="/xl/drawings/vmlDrawing3.vml?ContentType=application/vnd.openxmlformats-officedocument.vmlDrawing">
        <DigestMethod Algorithm="http://www.w3.org/2001/04/xmlenc#sha256"/>
        <DigestValue>ZPiAQn9mzeOMyB1J5c8zK6zaQQMQcizpw6zzenIewOk=</DigestValue>
      </Reference>
      <Reference URI="/xl/drawings/vmlDrawing4.vml?ContentType=application/vnd.openxmlformats-officedocument.vmlDrawing">
        <DigestMethod Algorithm="http://www.w3.org/2001/04/xmlenc#sha256"/>
        <DigestValue>f3PJcISPMvH9w1I3eT54nHqxadpN4651BX4YNAuLfNE=</DigestValue>
      </Reference>
      <Reference URI="/xl/drawings/vmlDrawing5.vml?ContentType=application/vnd.openxmlformats-officedocument.vmlDrawing">
        <DigestMethod Algorithm="http://www.w3.org/2001/04/xmlenc#sha256"/>
        <DigestValue>puk94xgpEDfkwfmn+CwAtMwB2Vaa7toQeCKHnjv7Odw=</DigestValue>
      </Reference>
      <Reference URI="/xl/drawings/vmlDrawing6.vml?ContentType=application/vnd.openxmlformats-officedocument.vmlDrawing">
        <DigestMethod Algorithm="http://www.w3.org/2001/04/xmlenc#sha256"/>
        <DigestValue>IrqLUGoD+G/wVhSDAaoFCod80Y4+X5qBLPYxYlEhAis=</DigestValue>
      </Reference>
      <Reference URI="/xl/media/image1.emf?ContentType=image/x-emf">
        <DigestMethod Algorithm="http://www.w3.org/2001/04/xmlenc#sha256"/>
        <DigestValue>fRH91Fc3Ox+fFHhiM+QwX19JkhZd99tbb3PVcbfXHEc=</DigestValue>
      </Reference>
      <Reference URI="/xl/media/image2.emf?ContentType=image/x-emf">
        <DigestMethod Algorithm="http://www.w3.org/2001/04/xmlenc#sha256"/>
        <DigestValue>AzYkIh0Fjdee7HhX1YcWOqNfeCgUv+PvvgwkODBVAG4=</DigestValue>
      </Reference>
      <Reference URI="/xl/media/image3.emf?ContentType=image/x-emf">
        <DigestMethod Algorithm="http://www.w3.org/2001/04/xmlenc#sha256"/>
        <DigestValue>0yFVvCqWovR03nGNNlEhqe8Mw4lm1gOJ+YCyJg1DHGs=</DigestValue>
      </Reference>
      <Reference URI="/xl/media/image4.emf?ContentType=image/x-emf">
        <DigestMethod Algorithm="http://www.w3.org/2001/04/xmlenc#sha256"/>
        <DigestValue>as94P+bDOnZLl4sBjUO7/inyQvoXJ15X73+unW3a0e4=</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kK5fZG5P+Bg98KD7ODDi08P4KW6Kd/t+MMuRGwyvJ/I=</DigestValue>
      </Reference>
      <Reference URI="/xl/styles.xml?ContentType=application/vnd.openxmlformats-officedocument.spreadsheetml.styles+xml">
        <DigestMethod Algorithm="http://www.w3.org/2001/04/xmlenc#sha256"/>
        <DigestValue>o3nw5AJTWlHZ6KtrF4zw2JcowzsHUNmBsD+v0CwpJ1E=</DigestValue>
      </Reference>
      <Reference URI="/xl/theme/theme1.xml?ContentType=application/vnd.openxmlformats-officedocument.theme+xml">
        <DigestMethod Algorithm="http://www.w3.org/2001/04/xmlenc#sha256"/>
        <DigestValue>Q1Y4CPpXAEfTWbGgm5zElx8B0pHQK4RzdZXVzDJUMDc=</DigestValue>
      </Reference>
      <Reference URI="/xl/workbook.xml?ContentType=application/vnd.openxmlformats-officedocument.spreadsheetml.sheet.main+xml">
        <DigestMethod Algorithm="http://www.w3.org/2001/04/xmlenc#sha256"/>
        <DigestValue>A70kkR2x6ox58szn57L8WE4ae5DlKJCnPdER6AjqSOM=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hBmMzHgwt2Xhw6nuc0oXhQ29dchS8lWVO4b+G4JE8Pg=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KGCzyyUbN5aM3y/IJh7Cxgm1AXunXbQig1LdgWivuy8=</DigestValue>
      </Reference>
      <Reference URI="/xl/worksheets/sheet2.xml?ContentType=application/vnd.openxmlformats-officedocument.spreadsheetml.worksheet+xml">
        <DigestMethod Algorithm="http://www.w3.org/2001/04/xmlenc#sha256"/>
        <DigestValue>a5Jop0tLh7stz18R9spFNjhFqTLYPXTo5dIN1NWimeM=</DigestValue>
      </Reference>
      <Reference URI="/xl/worksheets/sheet3.xml?ContentType=application/vnd.openxmlformats-officedocument.spreadsheetml.worksheet+xml">
        <DigestMethod Algorithm="http://www.w3.org/2001/04/xmlenc#sha256"/>
        <DigestValue>QsAHvYdXHUYJMrSb/7qf9cXtJIjmvS/Q5AEnkYYq2g0=</DigestValue>
      </Reference>
      <Reference URI="/xl/worksheets/sheet4.xml?ContentType=application/vnd.openxmlformats-officedocument.spreadsheetml.worksheet+xml">
        <DigestMethod Algorithm="http://www.w3.org/2001/04/xmlenc#sha256"/>
        <DigestValue>7pKCWVJWEwyy3xn1NPspTLMF5hLrUxx2rq6C84RTWFM=</DigestValue>
      </Reference>
      <Reference URI="/xl/worksheets/sheet5.xml?ContentType=application/vnd.openxmlformats-officedocument.spreadsheetml.worksheet+xml">
        <DigestMethod Algorithm="http://www.w3.org/2001/04/xmlenc#sha256"/>
        <DigestValue>g4JoqyxGabwR1WgB+Df8BJatbZ0nGzvK7B59Josn5Dg=</DigestValue>
      </Reference>
      <Reference URI="/xl/worksheets/sheet6.xml?ContentType=application/vnd.openxmlformats-officedocument.spreadsheetml.worksheet+xml">
        <DigestMethod Algorithm="http://www.w3.org/2001/04/xmlenc#sha256"/>
        <DigestValue>gRYuPSyOe+MKwwiiw4BoW/Zp6w/CxhF3dwitQo+wv8U=</DigestValue>
      </Reference>
    </Manifest>
    <SignatureProperties>
      <SignatureProperty Id="idSignatureTime" Target="#idPackageSignature">
        <mdssi:SignatureTime xmlns:mdssi="http://schemas.openxmlformats.org/package/2006/digital-signature">
          <mdssi:Format>YYYY-MM-DDThh:mm:ssTZD</mdssi:Format>
          <mdssi:Value>2025-08-14T12:39:28Z</mdssi:Value>
        </mdssi:SignatureTime>
      </SignatureProperty>
    </SignatureProperties>
  </Object>
  <Object Id="idOfficeObject">
    <SignatureProperties>
      <SignatureProperty Id="idOfficeV1Details" Target="#idPackageSignature">
        <SignatureInfoV1 xmlns="http://schemas.microsoft.com/office/2006/digsig">
          <SetupID>{DAA3FEE5-0CEC-43ED-BD0B-DC393F7CAF94}</SetupID>
          <SignatureText>PATRICIA VIVIANA DAVALOS ACOSTA</SignatureText>
          <SignatureImage/>
          <SignatureComments/>
          <WindowsVersion>10.0</WindowsVersion>
          <OfficeVersion>16.0.19029/27</OfficeVersion>
          <ApplicationVersion>16.0.19029</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2025-08-14T12:39:28Z</xd:SigningTime>
          <xd:SigningCertificate>
            <xd:Cert>
              <xd:CertDigest>
                <DigestMethod Algorithm="http://www.w3.org/2001/04/xmlenc#sha256"/>
                <DigestValue>yIg2ukB0/NmjnunhrDpA+akyagcrI6cUO2hSm7h6n10=</DigestValue>
              </xd:CertDigest>
              <xd:IssuerSerial>
                <X509IssuerName>C=PY, O=DOCUMENTA S.A., SERIALNUMBER=RUC80050172-1, CN=CA-DOCUMENTA S.A.</X509IssuerName>
                <X509SerialNumber>5888621554583832195</X509SerialNumber>
              </xd:IssuerSerial>
            </xd:Cert>
          </xd:SigningCertificate>
          <xd:SignaturePolicyIdentifier>
            <xd:SignaturePolicyImplied/>
          </xd:SignaturePolicyIdentifier>
        </xd:SignedSignatureProperties>
      </xd:SignedProperties>
    </xd:QualifyingProperties>
  </Object>
  <Object Id="idValidSigLnImg">AQAAAGwAAAAAAAAAAAAAAEUBAACfAAAAAAAAAAAAAADRFgAAOwsAACBFTUYAAAEAtBoAAKIAAAAGAAAAAAAAAAAAAAAAAAAAgAcAADgEAABYAQAAwgAAAAAAAAAAAAAAAAAAAMA/BQDQ9QIACgAAABAAAAAAAAAAAAAAAEsAAAAQAAAAAAAAAAUAAAAeAAAAGAAAAAAAAAAAAAAARgEAAKAAAAAnAAAAGAAAAAEAAAAAAAAAAAAAAAAAAAAlAAAADAAAAAEAAABMAAAAZAAAAAAAAAAAAAAARQEAAJ8AAAAAAAAAAAAAAE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8PDwAAAAAAAlAAAADAAAAAEAAABMAAAAZAAAAAAAAAAAAAAARQEAAJ8AAAAAAAAAAAAAAEYBAACgAAAAIQDwAAAAAAAAAAAAAACAPwAAAAAAAAAAAACAPwAAAAAAAAAAAAAAAAAAAAAAAAAAAAAAAAAAAAAAAAAAJQAAAAwAAAAAAACAKAAAAAwAAAABAAAAJwAAABgAAAABAAAAAAAAAPDw8AAAAAAAJQAAAAwAAAABAAAATAAAAGQAAAAAAAAAAAAAAEUBAACfAAAAAAAAAAAAAABG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AAAAAAAlAAAADAAAAAEAAABMAAAAZAAAAAAAAAAAAAAARQEAAJ8AAAAAAAAAAAAAAEYBAACgAAAAIQDwAAAAAAAAAAAAAACAPwAAAAAAAAAAAACAPwAAAAAAAAAAAAAAAAAAAAAAAAAAAAAAAAAAAAAAAAAAJQAAAAwAAAAAAACAKAAAAAwAAAABAAAAJwAAABgAAAABAAAAAAAAAP///wAAAAAAJQAAAAwAAAABAAAATAAAAGQAAAAAAAAAAAAAAEUBAACfAAAAAAAAAAAAAAB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0AC8AOAAvADIAMAAyADUAAAAHAAAABwAAAAUAAAAHAAAABQAAAAcAAAAHAAAABwAAAAcAAABLAAAAQAAAADAAAAAFAAAAIAAAAAEAAAABAAAAEAAAAAAAAAAAAAAARgEAAKAAAAAAAAAAAAAAAEY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C8BAABWAAAAMAAAADsAAAAAAQ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DABAABXAAAAJQAAAAwAAAAEAAAAVAAAAOgAAAAxAAAAOwAAAC4BAABWAAAAAQAAAFVVj0EmtI9BMQAAADsAAAAaAAAATAAAAAAAAAAAAAAAAAAAAP//////////gAAAAFAAQQBUAFIASQBDAEkAQQAgAFYASQBWAEkAQQBOAEEAIABEAEEAVgBBAEwATwAuAC4ALgALAAAADQAAAAoAAAAMAAAABQAAAAwAAAAFAAAADQAAAAUAAAAMAAAABQAAAAwAAAAFAAAADQAAAA8AAAANAAAABQAAAA4AAAANAAAADAAAAA0AAAAJAAAADwAAAAQAAAAEAAAABAAAAEsAAABAAAAAMAAAAAUAAAAgAAAAAQAAAAEAAAAQAAAAAAAAAAAAAABGAQAAoAAAAAAAAAAAAAAARgEAAKAAAAAlAAAADAAAAAIAAAAnAAAAGAAAAAUAAAAAAAAA////AAAAAAAlAAAADAAAAAUAAABMAAAAZAAAAAAAAABhAAAARQEAAJsAAAAAAAAAYQAAAEYBAAA7AAAAIQDwAAAAAAAAAAAAAACAPwAAAAAAAAAAAACAPwAAAAAAAAAAAAAAAAAAAAAAAAAAAAAAAAAAAAAAAAAAJQAAAAwAAAAAAACAKAAAAAwAAAAFAAAAJwAAABgAAAAFAAAAAAAAAP///wAAAAAAJQAAAAwAAAAFAAAATAAAAGQAAAAOAAAAYQAAADcBAABxAAAADgAAAGEAAAAqAQAAEQAAACEA8AAAAAAAAAAAAAAAgD8AAAAAAAAAAAAAgD8AAAAAAAAAAAAAAAAAAAAAAAAAAAAAAAAAAAAAAAAAACUAAAAMAAAAAAAAgCgAAAAMAAAABQAAACUAAAAMAAAAAQAAABgAAAAMAAAAAAAAABIAAAAMAAAAAQAAAB4AAAAYAAAADgAAAGEAAAA4AQAAcgAAACUAAAAMAAAAAQAAAFQAAAB8AAAADwAAAGEAAABFAAAAcQAAAAEAAABVVY9BJrSPQQ8AAABhAAAACAAAAEwAAAAAAAAAAAAAAAAAAAD//////////1wAAABDAG8AbgB0AGEAZABvAHIACAAAAAgAAAAHAAAABAAAAAcAAAAIAAAACAAAAAUAAABLAAAAQAAAADAAAAAFAAAAIAAAAAEAAAABAAAAEAAAAAAAAAAAAAAARgEAAKAAAAAAAAAAAAAAAEYBAACgAAAAJQAAAAwAAAACAAAAJwAAABgAAAAFAAAAAAAAAP///wAAAAAAJQAAAAwAAAAFAAAATAAAAGQAAAAOAAAAdgAAADcBAACGAAAADgAAAHYAAAAqAQAAEQAAACEA8AAAAAAAAAAAAAAAgD8AAAAAAAAAAAAAgD8AAAAAAAAAAAAAAAAAAAAAAAAAAAAAAAAAAAAAAAAAACUAAAAMAAAAAAAAgCgAAAAMAAAABQAAACcAAAAYAAAABQAAAAAAAAD///8AAAAAACUAAAAMAAAABQAAAEwAAABkAAAADgAAAIsAAAA3AQAAmwAAAA4AAACLAAAAKgEAABEAAAAhAPAAAAAAAAAAAAAAAIA/AAAAAAAAAAAAAIA/AAAAAAAAAAAAAAAAAAAAAAAAAAAAAAAAAAAAAAAAAAAlAAAADAAAAAAAAIAoAAAADAAAAAUAAAAlAAAADAAAAAEAAAAYAAAADAAAAAAAAAASAAAADAAAAAEAAAAWAAAADAAAAAAAAABUAAAAVAEAAA8AAACLAAAANgEAAJsAAAABAAAAVVWPQSa0j0EPAAAAiwAAACwAAABMAAAABAAAAA4AAACLAAAAOAEAAJwAAACkAAAARgBpAHIAbQBhAGQAbwAgAHAAbwByADoAIABQAEEAVABSAEkAQwBJAEEAIABWAEkAVgBJAEEATgBBACAARABBAFYAQQBMAE8AUwAgAEEAQwBPAFMAVABBAAYAAAADAAAABQAAAAsAAAAHAAAACAAAAAgAAAAEAAAACAAAAAgAAAAFAAAAAwAAAAQAAAAHAAAACAAAAAcAAAAIAAAAAwAAAAgAAAADAAAACAAAAAQAAAAIAAAAAwAAAAgAAAADAAAACAAAAAoAAAAIAAAABAAAAAkAAAAIAAAACAAAAAgAAAAGAAAACgAAAAcAAAAEAAAACAAAAAgAAAAKAAAABwAAAAcAAAAIAAAAFgAAAAwAAAAAAAAAJQAAAAwAAAACAAAADgAAABQAAAAAAAAAEAAAABQAAAA=</Object>
  <Object Id="idInvalidSigLnImg">AQAAAGwAAAAAAAAAAAAAAEUBAACfAAAAAAAAAAAAAADRFgAAOwsAACBFTUYAAAEANCEAAKkAAAAGAAAAAAAAAAAAAAAAAAAAgAcAADgEAABYAQAAwgAAAAAAAAAAAAAAAAAAAMA/BQDQ9QIACgAAABAAAAAAAAAAAAAAAEsAAAAQAAAAAAAAAAUAAAAeAAAAGAAAAAAAAAAAAAAARgEAAKAAAAAnAAAAGAAAAAEAAAAAAAAAAAAAAAAAAAAlAAAADAAAAAEAAABMAAAAZAAAAAAAAAAAAAAARQEAAJ8AAAAAAAAAAAAAAE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8PDwAAAAAAAlAAAADAAAAAEAAABMAAAAZAAAAAAAAAAAAAAARQEAAJ8AAAAAAAAAAAAAAEYBAACgAAAAIQDwAAAAAAAAAAAAAACAPwAAAAAAAAAAAACAPwAAAAAAAAAAAAAAAAAAAAAAAAAAAAAAAAAAAAAAAAAAJQAAAAwAAAAAAACAKAAAAAwAAAABAAAAJwAAABgAAAABAAAAAAAAAPDw8AAAAAAAJQAAAAwAAAABAAAATAAAAGQAAAAAAAAAAAAAAEUBAACfAAAAAAAAAAAAAABG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AAAAAAAlAAAADAAAAAEAAABMAAAAZAAAAAAAAAAAAAAARQEAAJ8AAAAAAAAAAAAAAEYBAACgAAAAIQDwAAAAAAAAAAAAAACAPwAAAAAAAAAAAACAPwAAAAAAAAAAAAAAAAAAAAAAAAAAAAAAAAAAAAAAAAAAJQAAAAwAAAAAAACAKAAAAAwAAAABAAAAJwAAABgAAAABAAAAAAAAAP///wAAAAAAJQAAAAwAAAABAAAATAAAAGQAAAAAAAAAAAAAAEUBAACfAAAAAAAAAAAAAAB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GAQAAoAAAAAAAAAAAAAAARg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LwEAAFYAAAAwAAAAOwAAAAAB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MAEAAFcAAAAlAAAADAAAAAQAAABUAAAA6AAAADEAAAA7AAAALgEAAFYAAAABAAAAVVWPQSa0j0ExAAAAOwAAABoAAABMAAAAAAAAAAAAAAAAAAAA//////////+AAAAAUABBAFQAUgBJAEMASQBBACAAVgBJAFYASQBBAE4AQQAgAEQAQQBWAEEATABPAC4ALgAuAAsAAAANAAAACgAAAAwAAAAFAAAADAAAAAUAAAANAAAABQAAAAwAAAAFAAAADAAAAAUAAAANAAAADwAAAA0AAAAFAAAADgAAAA0AAAAMAAAADQAAAAkAAAAPAAAABAAAAAQAAAAEAAAASwAAAEAAAAAwAAAABQAAACAAAAABAAAAAQAAABAAAAAAAAAAAAAAAEYBAACgAAAAAAAAAAAAAABGAQAAoAAAACUAAAAMAAAAAgAAACcAAAAYAAAABQAAAAAAAAD///8AAAAAACUAAAAMAAAABQAAAEwAAABkAAAAAAAAAGEAAABFAQAAmwAAAAAAAABhAAAARgEAADsAAAAhAPAAAAAAAAAAAAAAAIA/AAAAAAAAAAAAAIA/AAAAAAAAAAAAAAAAAAAAAAAAAAAAAAAAAAAAAAAAAAAlAAAADAAAAAAAAIAoAAAADAAAAAUAAAAnAAAAGAAAAAUAAAAAAAAA////AAAAAAAlAAAADAAAAAUAAABMAAAAZAAAAA4AAABhAAAANwEAAHEAAAAOAAAAYQAAACoBAAARAAAAIQDwAAAAAAAAAAAAAACAPwAAAAAAAAAAAACAPwAAAAAAAAAAAAAAAAAAAAAAAAAAAAAAAAAAAAAAAAAAJQAAAAwAAAAAAACAKAAAAAwAAAAFAAAAJQAAAAwAAAABAAAAGAAAAAwAAAAAAAAAEgAAAAwAAAABAAAAHgAAABgAAAAOAAAAYQAAADgBAAByAAAAJQAAAAwAAAABAAAAVAAAAHwAAAAPAAAAYQAAAEUAAABxAAAAAQAAAFVVj0EmtI9BDwAAAGEAAAAIAAAATAAAAAAAAAAAAAAAAAAAAP//////////XAAAAEMAbwBuAHQAYQBkAG8AcgAIAAAACAAAAAcAAAAEAAAABwAAAAgAAAAIAAAABQAAAEsAAABAAAAAMAAAAAUAAAAgAAAAAQAAAAEAAAAQAAAAAAAAAAAAAABGAQAAoAAAAAAAAAAAAAAARgEAAKAAAAAlAAAADAAAAAIAAAAnAAAAGAAAAAUAAAAAAAAA////AAAAAAAlAAAADAAAAAUAAABMAAAAZAAAAA4AAAB2AAAANwEAAIYAAAAOAAAAdgAAACoBAAARAAAAIQDwAAAAAAAAAAAAAACAPwAAAAAAAAAAAACAPwAAAAAAAAAAAAAAAAAAAAAAAAAAAAAAAAAAAAAAAAAAJQAAAAwAAAAAAACAKAAAAAwAAAAFAAAAJwAAABgAAAAFAAAAAAAAAP///wAAAAAAJQAAAAwAAAAFAAAATAAAAGQAAAAOAAAAiwAAADcBAACbAAAADgAAAIsAAAAqAQAAEQAAACEA8AAAAAAAAAAAAAAAgD8AAAAAAAAAAAAAgD8AAAAAAAAAAAAAAAAAAAAAAAAAAAAAAAAAAAAAAAAAACUAAAAMAAAAAAAAgCgAAAAMAAAABQAAACUAAAAMAAAAAQAAABgAAAAMAAAAAAAAABIAAAAMAAAAAQAAABYAAAAMAAAAAAAAAFQAAABUAQAADwAAAIsAAAA2AQAAmwAAAAEAAABVVY9BJrSPQQ8AAACLAAAALAAAAEwAAAAEAAAADgAAAIsAAAA4AQAAnAAAAKQAAABGAGkAcgBtAGEAZABvACAAcABvAHIAOgAgAFAAQQBUAFIASQBDAEkAQQAgAFYASQBWAEkAQQBOAEEAIABEAEEAVgBBAEwATwBTACAAQQBDAE8AUwBUAEEABgAAAAMAAAAFAAAACwAAAAcAAAAIAAAACAAAAAQAAAAIAAAACAAAAAUAAAADAAAABAAAAAcAAAAIAAAABwAAAAgAAAADAAAACAAAAAMAAAAIAAAABAAAAAgAAAADAAAACAAAAAMAAAAIAAAACgAAAAgAAAAEAAAACQAAAAgAAAAIAAAACAAAAAYAAAAKAAAABwAAAAQAAAAIAAAACAAAAAoAAAAHAAAABwAAAAgAAAAWAAAADAAAAAAAAAAlAAAADAAAAAIAAAAOAAAAFAAAAAAAAAAQAAAAFAAAAA==</Object>
</Signature>
</file>

<file path=_xmlsignatures/sig1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MenpkAg7pB6XO5UxSzsOpqRPk+GNgrpF/mQZQRouU44=</DigestValue>
    </Reference>
    <Reference Type="http://www.w3.org/2000/09/xmldsig#Object" URI="#idOfficeObject">
      <DigestMethod Algorithm="http://www.w3.org/2001/04/xmlenc#sha256"/>
      <DigestValue>+dvGrL4N1puXKqwEimF6/PkA7iuVN0utguD9MGrmVkE=</DigestValue>
    </Reference>
    <Reference Type="http://uri.etsi.org/01903#SignedProperties" URI="#idSignedProperties">
      <Transforms>
        <Transform Algorithm="http://www.w3.org/TR/2001/REC-xml-c14n-20010315"/>
      </Transforms>
      <DigestMethod Algorithm="http://www.w3.org/2001/04/xmlenc#sha256"/>
      <DigestValue>Hfy7JrTxAF5IkaNzCAjq3j7Wnmvxmiwui+DyiLfAEp0=</DigestValue>
    </Reference>
    <Reference Type="http://www.w3.org/2000/09/xmldsig#Object" URI="#idValidSigLnImg">
      <DigestMethod Algorithm="http://www.w3.org/2001/04/xmlenc#sha256"/>
      <DigestValue>PsKJFAV35jpYRLReta0yycyHa5TKNXXSDeMpFK6WxgU=</DigestValue>
    </Reference>
    <Reference Type="http://www.w3.org/2000/09/xmldsig#Object" URI="#idInvalidSigLnImg">
      <DigestMethod Algorithm="http://www.w3.org/2001/04/xmlenc#sha256"/>
      <DigestValue>caTuzxRx+5kXUu4ZarHMLuSSHLiHp/ucV0NTu4lEhk8=</DigestValue>
    </Reference>
  </SignedInfo>
  <SignatureValue>rhIaoYG3GjUff5SQWCOWGTXfRvk/HY7xBaiYBr+iuUbmgvOU5LpFzxHIsbf/LbpiItA4J4rJZm4B
S0ANxSzKxPlB5O87CjwMK5qYcMgDzMhnwqSA04MFNFO/hwimn3S33nffECNnEonyK15PjmcpnJEV
DOXlZpNKfIV8tQeIZo09MsEa5OMvS/0BhJB3cZfzHmbGz6d3ZUFcMij1YO1qQccPruPSTIeHB3Sf
LxB49MPhTOTE4jLx6KUq7ewErJBJjFbUCRGnOYqMZi1Uo6kZT59aixM8WBvl97Jxqbz/icWtwn8N
m9cydowVxUcSJ4TbKurFLJ9VSzHCdeSUOs9Qig==</SignatureValue>
  <KeyInfo>
    <X509Data>
      <X509Certificate>MIIIiTCCBnGgAwIBAgIIUbiWGsmthoMwDQYJKoZIhvcNAQELBQAwWjEaMBgGA1UEAwwRQ0EtRE9DVU1FTlRBIFMuQS4xFjAUBgNVBAUTDVJVQzgwMDUwMTcyLTExFzAVBgNVBAoMDkRPQ1VNRU5UQSBTLkEuMQswCQYDVQQGEwJQWTAeFw0yNDA1MTYxNDUwMDBaFw0yNjA1MTYxNDUwMDBaMIHDMSgwJgYDVQQDDB9QQVRSSUNJQSBWSVZJQU5BIERBVkFMT1MgQUNPU1RBMRIwEAYDVQQFEwlDSTE4NjEwMTYxGTAXBgNVBCoMEFBBVFJJQ0lBIFZJVklBTkExFzAVBgNVBAQMDkRBVkFMT1MgQUNPU1RBMQswCQYDVQQLDAJGMjE1MDMGA1UECgwsQ0VSVElGSUNBRE8gQ1VBTElGSUNBRE8gREUgRklSTUEgRUxFQ1RST05JQ0ExCzAJBgNVBAYTAlBZMIIBIjANBgkqhkiG9w0BAQEFAAOCAQ8AMIIBCgKCAQEAtzsBf6CjUz0GPMBm+SuVVH+z/EDAL3AH1/4ciIIGWPi6RmBS5+yGBJBqNcIQgV9gv8cIYaEWMuO3hwIMKMVHl0VxKhzvkeMIPrLOJY1rUwkoPyXFnDXQcBDyzxXK//okaAzf4F0l0WN90nU9uNBF24DPa+51VSZKNDPceuzW+LZZQLDCYuxkL/mXQ4C+F9+CXk/nVYcOLe5ZZ3j+a9r1XKTeOke+2T/83ZAbrhCCLdGpgB2xciIuBL7jSfFs1ZIftrtnD17dkV8e/D7BjZbM27aiT8LWLiQM5kop9Aj/6uzCCcU/MDCZ6zY5wpHk94wZ8HuxWkGC5X0MbJe9+gkziwIDAQABo4ID5zCCA+MwDAYDVR0TAQH/BAIwADAfBgNVHSMEGDAWgBShPYUrzdgslh85AgyfUztY2JULezCBlAYIKwYBBQUHAQEEgYcwgYQwVQYIKwYBBQUHMAKGSWh0dHBzOi8vd3d3LmRpZ2l0by5jb20ucHkvdXBsb2Fkcy9jZXJ0aWZpY2Fkby1kb2N1bWVudGEtc2EtMTUzNTExNzc3MS5jcnQwKwYIKwYBBQUHMAGGH2h0dHBzOi8vd3d3LmRpZ2l0by5jb20ucHkvb2NzcC8wSgYDVR0RBEMwQYETZmNhYmFuYXNAcGNn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AF/GQukiMs3G8XIrYgamNrboF2/MA4GA1UdDwEB/wQEAwIF4DANBgkqhkiG9w0BAQsFAAOCAgEAaYUlQ5+ISPgcv8kui/wspx7Q8yd1wM2Avzf5j495gxZGtiErouIUYRB5w6V9INsQLmdKj717PfiOSUsz+J4Q8TyhMhETKnFdCR0sQMwcMdtOSXYy+oWBA3kf85780d45Os2hKtqDBsPPxlvZp1NHe17ZHY7ZXmlMkHW3camffxJKtCuERBCtPDBLtIT/OxnKEhxaB0cNh+ApiyCbP7u449UoENejn4rHZv7BikhrrYdfmEwTIEBf3N9VdAdaPnhbIRsJZtMsPoOxsB95mi/3okTYwVkNZHa58jU/7ap/jF+Ee9SBWKSV7uygjqxFaBTPO8H9rH2MyumMAfAS3gH0uvdZBF8APytxJg0CyIzhXUtKwlvG/WRP3FFP9mRsfzM3HfF+3hEStUu4H7djDDJmQ4Nwpa8IptCUlHBtztsmV31jVSPTSUafN2StvjIhXEWLh4auakweZ9mt9/0iOfLGJKFaSS012IQp8nL3EDjMMb0vPx72V5NxUE0pmEprm4FLotg3scAaClVoCU4VFukjyHLmll143cDBxro9gBDP7iqFt0wxeGVDLI71c2meFH/9gxK7obITwB/cJZ0alKjrHL5HbuMG0ZMvA7+Uu4r3pJYGmWIKb68Ggp6kCzr08nkQnt3xB6W8dR8uYcX7dwot7FHV1rAYUKJWzToPPccVbp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Gtik1VBzvMGx8O0iEdiEXAkn7Iy/ZeDNLVmml+/rdtQ=</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hjdEYyaLOxLt8cLBUmVM65GJ/yy5FHCNa35UtpMIj38=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hjdEYyaLOxLt8cLBUmVM65GJ/yy5FHCNa35UtpMIj38=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hjdEYyaLOxLt8cLBUmVM65GJ/yy5FHCNa35UtpMIj38=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hjdEYyaLOxLt8cLBUmVM65GJ/yy5FHCNa35UtpMIj38=</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hjdEYyaLOxLt8cLBUmVM65GJ/yy5FHCNa35UtpMIj38=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bK/AON4O9MywY2lwTVc+nRhiC9HWMxhBxwlqGOtMwOQ=</DigestValue>
      </Reference>
      <Reference URI="/xl/drawings/vmlDrawing2.vml?ContentType=application/vnd.openxmlformats-officedocument.vmlDrawing">
        <DigestMethod Algorithm="http://www.w3.org/2001/04/xmlenc#sha256"/>
        <DigestValue>AWwNggZ45oHv53N4/lw9e2Qt5Fuay6N0B5GOyxOj2wg=</DigestValue>
      </Reference>
      <Reference URI="/xl/drawings/vmlDrawing3.vml?ContentType=application/vnd.openxmlformats-officedocument.vmlDrawing">
        <DigestMethod Algorithm="http://www.w3.org/2001/04/xmlenc#sha256"/>
        <DigestValue>ZPiAQn9mzeOMyB1J5c8zK6zaQQMQcizpw6zzenIewOk=</DigestValue>
      </Reference>
      <Reference URI="/xl/drawings/vmlDrawing4.vml?ContentType=application/vnd.openxmlformats-officedocument.vmlDrawing">
        <DigestMethod Algorithm="http://www.w3.org/2001/04/xmlenc#sha256"/>
        <DigestValue>f3PJcISPMvH9w1I3eT54nHqxadpN4651BX4YNAuLfNE=</DigestValue>
      </Reference>
      <Reference URI="/xl/drawings/vmlDrawing5.vml?ContentType=application/vnd.openxmlformats-officedocument.vmlDrawing">
        <DigestMethod Algorithm="http://www.w3.org/2001/04/xmlenc#sha256"/>
        <DigestValue>puk94xgpEDfkwfmn+CwAtMwB2Vaa7toQeCKHnjv7Odw=</DigestValue>
      </Reference>
      <Reference URI="/xl/drawings/vmlDrawing6.vml?ContentType=application/vnd.openxmlformats-officedocument.vmlDrawing">
        <DigestMethod Algorithm="http://www.w3.org/2001/04/xmlenc#sha256"/>
        <DigestValue>IrqLUGoD+G/wVhSDAaoFCod80Y4+X5qBLPYxYlEhAis=</DigestValue>
      </Reference>
      <Reference URI="/xl/media/image1.emf?ContentType=image/x-emf">
        <DigestMethod Algorithm="http://www.w3.org/2001/04/xmlenc#sha256"/>
        <DigestValue>fRH91Fc3Ox+fFHhiM+QwX19JkhZd99tbb3PVcbfXHEc=</DigestValue>
      </Reference>
      <Reference URI="/xl/media/image2.emf?ContentType=image/x-emf">
        <DigestMethod Algorithm="http://www.w3.org/2001/04/xmlenc#sha256"/>
        <DigestValue>AzYkIh0Fjdee7HhX1YcWOqNfeCgUv+PvvgwkODBVAG4=</DigestValue>
      </Reference>
      <Reference URI="/xl/media/image3.emf?ContentType=image/x-emf">
        <DigestMethod Algorithm="http://www.w3.org/2001/04/xmlenc#sha256"/>
        <DigestValue>0yFVvCqWovR03nGNNlEhqe8Mw4lm1gOJ+YCyJg1DHGs=</DigestValue>
      </Reference>
      <Reference URI="/xl/media/image4.emf?ContentType=image/x-emf">
        <DigestMethod Algorithm="http://www.w3.org/2001/04/xmlenc#sha256"/>
        <DigestValue>as94P+bDOnZLl4sBjUO7/inyQvoXJ15X73+unW3a0e4=</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kK5fZG5P+Bg98KD7ODDi08P4KW6Kd/t+MMuRGwyvJ/I=</DigestValue>
      </Reference>
      <Reference URI="/xl/styles.xml?ContentType=application/vnd.openxmlformats-officedocument.spreadsheetml.styles+xml">
        <DigestMethod Algorithm="http://www.w3.org/2001/04/xmlenc#sha256"/>
        <DigestValue>o3nw5AJTWlHZ6KtrF4zw2JcowzsHUNmBsD+v0CwpJ1E=</DigestValue>
      </Reference>
      <Reference URI="/xl/theme/theme1.xml?ContentType=application/vnd.openxmlformats-officedocument.theme+xml">
        <DigestMethod Algorithm="http://www.w3.org/2001/04/xmlenc#sha256"/>
        <DigestValue>Q1Y4CPpXAEfTWbGgm5zElx8B0pHQK4RzdZXVzDJUMDc=</DigestValue>
      </Reference>
      <Reference URI="/xl/workbook.xml?ContentType=application/vnd.openxmlformats-officedocument.spreadsheetml.sheet.main+xml">
        <DigestMethod Algorithm="http://www.w3.org/2001/04/xmlenc#sha256"/>
        <DigestValue>A70kkR2x6ox58szn57L8WE4ae5DlKJCnPdER6AjqSOM=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hBmMzHgwt2Xhw6nuc0oXhQ29dchS8lWVO4b+G4JE8Pg=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KGCzyyUbN5aM3y/IJh7Cxgm1AXunXbQig1LdgWivuy8=</DigestValue>
      </Reference>
      <Reference URI="/xl/worksheets/sheet2.xml?ContentType=application/vnd.openxmlformats-officedocument.spreadsheetml.worksheet+xml">
        <DigestMethod Algorithm="http://www.w3.org/2001/04/xmlenc#sha256"/>
        <DigestValue>a5Jop0tLh7stz18R9spFNjhFqTLYPXTo5dIN1NWimeM=</DigestValue>
      </Reference>
      <Reference URI="/xl/worksheets/sheet3.xml?ContentType=application/vnd.openxmlformats-officedocument.spreadsheetml.worksheet+xml">
        <DigestMethod Algorithm="http://www.w3.org/2001/04/xmlenc#sha256"/>
        <DigestValue>QsAHvYdXHUYJMrSb/7qf9cXtJIjmvS/Q5AEnkYYq2g0=</DigestValue>
      </Reference>
      <Reference URI="/xl/worksheets/sheet4.xml?ContentType=application/vnd.openxmlformats-officedocument.spreadsheetml.worksheet+xml">
        <DigestMethod Algorithm="http://www.w3.org/2001/04/xmlenc#sha256"/>
        <DigestValue>7pKCWVJWEwyy3xn1NPspTLMF5hLrUxx2rq6C84RTWFM=</DigestValue>
      </Reference>
      <Reference URI="/xl/worksheets/sheet5.xml?ContentType=application/vnd.openxmlformats-officedocument.spreadsheetml.worksheet+xml">
        <DigestMethod Algorithm="http://www.w3.org/2001/04/xmlenc#sha256"/>
        <DigestValue>g4JoqyxGabwR1WgB+Df8BJatbZ0nGzvK7B59Josn5Dg=</DigestValue>
      </Reference>
      <Reference URI="/xl/worksheets/sheet6.xml?ContentType=application/vnd.openxmlformats-officedocument.spreadsheetml.worksheet+xml">
        <DigestMethod Algorithm="http://www.w3.org/2001/04/xmlenc#sha256"/>
        <DigestValue>gRYuPSyOe+MKwwiiw4BoW/Zp6w/CxhF3dwitQo+wv8U=</DigestValue>
      </Reference>
    </Manifest>
    <SignatureProperties>
      <SignatureProperty Id="idSignatureTime" Target="#idPackageSignature">
        <mdssi:SignatureTime xmlns:mdssi="http://schemas.openxmlformats.org/package/2006/digital-signature">
          <mdssi:Format>YYYY-MM-DDThh:mm:ssTZD</mdssi:Format>
          <mdssi:Value>2025-08-14T12:39:41Z</mdssi:Value>
        </mdssi:SignatureTime>
      </SignatureProperty>
    </SignatureProperties>
  </Object>
  <Object Id="idOfficeObject">
    <SignatureProperties>
      <SignatureProperty Id="idOfficeV1Details" Target="#idPackageSignature">
        <SignatureInfoV1 xmlns="http://schemas.microsoft.com/office/2006/digsig">
          <SetupID>{C12C2890-700C-4656-9839-38FAC695E48C}</SetupID>
          <SignatureText>PATRICIA VIVIANA DAVALOS ACOSTA</SignatureText>
          <SignatureImage/>
          <SignatureComments/>
          <WindowsVersion>10.0</WindowsVersion>
          <OfficeVersion>16.0.19029/27</OfficeVersion>
          <ApplicationVersion>16.0.19029</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2025-08-14T12:39:41Z</xd:SigningTime>
          <xd:SigningCertificate>
            <xd:Cert>
              <xd:CertDigest>
                <DigestMethod Algorithm="http://www.w3.org/2001/04/xmlenc#sha256"/>
                <DigestValue>yIg2ukB0/NmjnunhrDpA+akyagcrI6cUO2hSm7h6n10=</DigestValue>
              </xd:CertDigest>
              <xd:IssuerSerial>
                <X509IssuerName>C=PY, O=DOCUMENTA S.A., SERIALNUMBER=RUC80050172-1, CN=CA-DOCUMENTA S.A.</X509IssuerName>
                <X509SerialNumber>5888621554583832195</X509SerialNumber>
              </xd:IssuerSerial>
            </xd:Cert>
          </xd:SigningCertificate>
          <xd:SignaturePolicyIdentifier>
            <xd:SignaturePolicyImplied/>
          </xd:SignaturePolicyIdentifier>
        </xd:SignedSignatureProperties>
      </xd:SignedProperties>
    </xd:QualifyingProperties>
  </Object>
  <Object Id="idValidSigLnImg">AQAAAGwAAAAAAAAAAAAAAEUBAACfAAAAAAAAAAAAAADRFgAAOwsAACBFTUYAAAEAtBoAAKIAAAAGAAAAAAAAAAAAAAAAAAAAgAcAADgEAABYAQAAwgAAAAAAAAAAAAAAAAAAAMA/BQDQ9QIACgAAABAAAAAAAAAAAAAAAEsAAAAQAAAAAAAAAAUAAAAeAAAAGAAAAAAAAAAAAAAARgEAAKAAAAAnAAAAGAAAAAEAAAAAAAAAAAAAAAAAAAAlAAAADAAAAAEAAABMAAAAZAAAAAAAAAAAAAAARQEAAJ8AAAAAAAAAAAAAAE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8PDwAAAAAAAlAAAADAAAAAEAAABMAAAAZAAAAAAAAAAAAAAARQEAAJ8AAAAAAAAAAAAAAEYBAACgAAAAIQDwAAAAAAAAAAAAAACAPwAAAAAAAAAAAACAPwAAAAAAAAAAAAAAAAAAAAAAAAAAAAAAAAAAAAAAAAAAJQAAAAwAAAAAAACAKAAAAAwAAAABAAAAJwAAABgAAAABAAAAAAAAAPDw8AAAAAAAJQAAAAwAAAABAAAATAAAAGQAAAAAAAAAAAAAAEUBAACfAAAAAAAAAAAAAABG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AAAAAAAlAAAADAAAAAEAAABMAAAAZAAAAAAAAAAAAAAARQEAAJ8AAAAAAAAAAAAAAEYBAACgAAAAIQDwAAAAAAAAAAAAAACAPwAAAAAAAAAAAACAPwAAAAAAAAAAAAAAAAAAAAAAAAAAAAAAAAAAAAAAAAAAJQAAAAwAAAAAAACAKAAAAAwAAAABAAAAJwAAABgAAAABAAAAAAAAAP///wAAAAAAJQAAAAwAAAABAAAATAAAAGQAAAAAAAAAAAAAAEUBAACfAAAAAAAAAAAAAAB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0AC8AOAAvADIAMAAyADUAAAAHAAAABwAAAAUAAAAHAAAABQAAAAcAAAAHAAAABwAAAAcAAABLAAAAQAAAADAAAAAFAAAAIAAAAAEAAAABAAAAEAAAAAAAAAAAAAAARgEAAKAAAAAAAAAAAAAAAEY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C8BAABWAAAAMAAAADsAAAAAAQ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DABAABXAAAAJQAAAAwAAAAEAAAAVAAAAOgAAAAxAAAAOwAAAC4BAABWAAAAAQAAAFVVj0EmtI9BMQAAADsAAAAaAAAATAAAAAAAAAAAAAAAAAAAAP//////////gAAAAFAAQQBUAFIASQBDAEkAQQAgAFYASQBWAEkAQQBOAEEAIABEAEEAVgBBAEwATwAuAC4ALgALAAAADQAAAAoAAAAMAAAABQAAAAwAAAAFAAAADQAAAAUAAAAMAAAABQAAAAwAAAAFAAAADQAAAA8AAAANAAAABQAAAA4AAAANAAAADAAAAA0AAAAJAAAADwAAAAQAAAAEAAAABAAAAEsAAABAAAAAMAAAAAUAAAAgAAAAAQAAAAEAAAAQAAAAAAAAAAAAAABGAQAAoAAAAAAAAAAAAAAARgEAAKAAAAAlAAAADAAAAAIAAAAnAAAAGAAAAAUAAAAAAAAA////AAAAAAAlAAAADAAAAAUAAABMAAAAZAAAAAAAAABhAAAARQEAAJsAAAAAAAAAYQAAAEYBAAA7AAAAIQDwAAAAAAAAAAAAAACAPwAAAAAAAAAAAACAPwAAAAAAAAAAAAAAAAAAAAAAAAAAAAAAAAAAAAAAAAAAJQAAAAwAAAAAAACAKAAAAAwAAAAFAAAAJwAAABgAAAAFAAAAAAAAAP///wAAAAAAJQAAAAwAAAAFAAAATAAAAGQAAAAOAAAAYQAAADcBAABxAAAADgAAAGEAAAAqAQAAEQAAACEA8AAAAAAAAAAAAAAAgD8AAAAAAAAAAAAAgD8AAAAAAAAAAAAAAAAAAAAAAAAAAAAAAAAAAAAAAAAAACUAAAAMAAAAAAAAgCgAAAAMAAAABQAAACUAAAAMAAAAAQAAABgAAAAMAAAAAAAAABIAAAAMAAAAAQAAAB4AAAAYAAAADgAAAGEAAAA4AQAAcgAAACUAAAAMAAAAAQAAAFQAAAB8AAAADwAAAGEAAABFAAAAcQAAAAEAAABVVY9BJrSPQQ8AAABhAAAACAAAAEwAAAAAAAAAAAAAAAAAAAD//////////1wAAABDAG8AbgB0AGEAZABvAHIACAAAAAgAAAAHAAAABAAAAAcAAAAIAAAACAAAAAUAAABLAAAAQAAAADAAAAAFAAAAIAAAAAEAAAABAAAAEAAAAAAAAAAAAAAARgEAAKAAAAAAAAAAAAAAAEYBAACgAAAAJQAAAAwAAAACAAAAJwAAABgAAAAFAAAAAAAAAP///wAAAAAAJQAAAAwAAAAFAAAATAAAAGQAAAAOAAAAdgAAADcBAACGAAAADgAAAHYAAAAqAQAAEQAAACEA8AAAAAAAAAAAAAAAgD8AAAAAAAAAAAAAgD8AAAAAAAAAAAAAAAAAAAAAAAAAAAAAAAAAAAAAAAAAACUAAAAMAAAAAAAAgCgAAAAMAAAABQAAACcAAAAYAAAABQAAAAAAAAD///8AAAAAACUAAAAMAAAABQAAAEwAAABkAAAADgAAAIsAAAA3AQAAmwAAAA4AAACLAAAAKgEAABEAAAAhAPAAAAAAAAAAAAAAAIA/AAAAAAAAAAAAAIA/AAAAAAAAAAAAAAAAAAAAAAAAAAAAAAAAAAAAAAAAAAAlAAAADAAAAAAAAIAoAAAADAAAAAUAAAAlAAAADAAAAAEAAAAYAAAADAAAAAAAAAASAAAADAAAAAEAAAAWAAAADAAAAAAAAABUAAAAVAEAAA8AAACLAAAANgEAAJsAAAABAAAAVVWPQSa0j0EPAAAAiwAAACwAAABMAAAABAAAAA4AAACLAAAAOAEAAJwAAACkAAAARgBpAHIAbQBhAGQAbwAgAHAAbwByADoAIABQAEEAVABSAEkAQwBJAEEAIABWAEkAVgBJAEEATgBBACAARABBAFYAQQBMAE8AUwAgAEEAQwBPAFMAVABBAAYAAAADAAAABQAAAAsAAAAHAAAACAAAAAgAAAAEAAAACAAAAAgAAAAFAAAAAwAAAAQAAAAHAAAACAAAAAcAAAAIAAAAAwAAAAgAAAADAAAACAAAAAQAAAAIAAAAAwAAAAgAAAADAAAACAAAAAoAAAAIAAAABAAAAAkAAAAIAAAACAAAAAgAAAAGAAAACgAAAAcAAAAEAAAACAAAAAgAAAAKAAAABwAAAAcAAAAIAAAAFgAAAAwAAAAAAAAAJQAAAAwAAAACAAAADgAAABQAAAAAAAAAEAAAABQAAAA=</Object>
  <Object Id="idInvalidSigLnImg">AQAAAGwAAAAAAAAAAAAAAEUBAACfAAAAAAAAAAAAAADRFgAAOwsAACBFTUYAAAEANCEAAKkAAAAGAAAAAAAAAAAAAAAAAAAAgAcAADgEAABYAQAAwgAAAAAAAAAAAAAAAAAAAMA/BQDQ9QIACgAAABAAAAAAAAAAAAAAAEsAAAAQAAAAAAAAAAUAAAAeAAAAGAAAAAAAAAAAAAAARgEAAKAAAAAnAAAAGAAAAAEAAAAAAAAAAAAAAAAAAAAlAAAADAAAAAEAAABMAAAAZAAAAAAAAAAAAAAARQEAAJ8AAAAAAAAAAAAAAE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8PDwAAAAAAAlAAAADAAAAAEAAABMAAAAZAAAAAAAAAAAAAAARQEAAJ8AAAAAAAAAAAAAAEYBAACgAAAAIQDwAAAAAAAAAAAAAACAPwAAAAAAAAAAAACAPwAAAAAAAAAAAAAAAAAAAAAAAAAAAAAAAAAAAAAAAAAAJQAAAAwAAAAAAACAKAAAAAwAAAABAAAAJwAAABgAAAABAAAAAAAAAPDw8AAAAAAAJQAAAAwAAAABAAAATAAAAGQAAAAAAAAAAAAAAEUBAACfAAAAAAAAAAAAAABG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AAAAAAAlAAAADAAAAAEAAABMAAAAZAAAAAAAAAAAAAAARQEAAJ8AAAAAAAAAAAAAAEYBAACgAAAAIQDwAAAAAAAAAAAAAACAPwAAAAAAAAAAAACAPwAAAAAAAAAAAAAAAAAAAAAAAAAAAAAAAAAAAAAAAAAAJQAAAAwAAAAAAACAKAAAAAwAAAABAAAAJwAAABgAAAABAAAAAAAAAP///wAAAAAAJQAAAAwAAAABAAAATAAAAGQAAAAAAAAAAAAAAEUBAACfAAAAAAAAAAAAAAB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GAQAAoAAAAAAAAAAAAAAARg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LwEAAFYAAAAwAAAAOwAAAAAB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MAEAAFcAAAAlAAAADAAAAAQAAABUAAAA6AAAADEAAAA7AAAALgEAAFYAAAABAAAAVVWPQSa0j0ExAAAAOwAAABoAAABMAAAAAAAAAAAAAAAAAAAA//////////+AAAAAUABBAFQAUgBJAEMASQBBACAAVgBJAFYASQBBAE4AQQAgAEQAQQBWAEEATABPAC4ALgAuAAsAAAANAAAACgAAAAwAAAAFAAAADAAAAAUAAAANAAAABQAAAAwAAAAFAAAADAAAAAUAAAANAAAADwAAAA0AAAAFAAAADgAAAA0AAAAMAAAADQAAAAkAAAAPAAAABAAAAAQAAAAEAAAASwAAAEAAAAAwAAAABQAAACAAAAABAAAAAQAAABAAAAAAAAAAAAAAAEYBAACgAAAAAAAAAAAAAABGAQAAoAAAACUAAAAMAAAAAgAAACcAAAAYAAAABQAAAAAAAAD///8AAAAAACUAAAAMAAAABQAAAEwAAABkAAAAAAAAAGEAAABFAQAAmwAAAAAAAABhAAAARgEAADsAAAAhAPAAAAAAAAAAAAAAAIA/AAAAAAAAAAAAAIA/AAAAAAAAAAAAAAAAAAAAAAAAAAAAAAAAAAAAAAAAAAAlAAAADAAAAAAAAIAoAAAADAAAAAUAAAAnAAAAGAAAAAUAAAAAAAAA////AAAAAAAlAAAADAAAAAUAAABMAAAAZAAAAA4AAABhAAAANwEAAHEAAAAOAAAAYQAAACoBAAARAAAAIQDwAAAAAAAAAAAAAACAPwAAAAAAAAAAAACAPwAAAAAAAAAAAAAAAAAAAAAAAAAAAAAAAAAAAAAAAAAAJQAAAAwAAAAAAACAKAAAAAwAAAAFAAAAJQAAAAwAAAABAAAAGAAAAAwAAAAAAAAAEgAAAAwAAAABAAAAHgAAABgAAAAOAAAAYQAAADgBAAByAAAAJQAAAAwAAAABAAAAVAAAAHwAAAAPAAAAYQAAAEUAAABxAAAAAQAAAFVVj0EmtI9BDwAAAGEAAAAIAAAATAAAAAAAAAAAAAAAAAAAAP//////////XAAAAEMAbwBuAHQAYQBkAG8AcgAIAAAACAAAAAcAAAAEAAAABwAAAAgAAAAIAAAABQAAAEsAAABAAAAAMAAAAAUAAAAgAAAAAQAAAAEAAAAQAAAAAAAAAAAAAABGAQAAoAAAAAAAAAAAAAAARgEAAKAAAAAlAAAADAAAAAIAAAAnAAAAGAAAAAUAAAAAAAAA////AAAAAAAlAAAADAAAAAUAAABMAAAAZAAAAA4AAAB2AAAANwEAAIYAAAAOAAAAdgAAACoBAAARAAAAIQDwAAAAAAAAAAAAAACAPwAAAAAAAAAAAACAPwAAAAAAAAAAAAAAAAAAAAAAAAAAAAAAAAAAAAAAAAAAJQAAAAwAAAAAAACAKAAAAAwAAAAFAAAAJwAAABgAAAAFAAAAAAAAAP///wAAAAAAJQAAAAwAAAAFAAAATAAAAGQAAAAOAAAAiwAAADcBAACbAAAADgAAAIsAAAAqAQAAEQAAACEA8AAAAAAAAAAAAAAAgD8AAAAAAAAAAAAAgD8AAAAAAAAAAAAAAAAAAAAAAAAAAAAAAAAAAAAAAAAAACUAAAAMAAAAAAAAgCgAAAAMAAAABQAAACUAAAAMAAAAAQAAABgAAAAMAAAAAAAAABIAAAAMAAAAAQAAABYAAAAMAAAAAAAAAFQAAABUAQAADwAAAIsAAAA2AQAAmwAAAAEAAABVVY9BJrSPQQ8AAACLAAAALAAAAEwAAAAEAAAADgAAAIsAAAA4AQAAnAAAAKQAAABGAGkAcgBtAGEAZABvACAAcABvAHIAOgAgAFAAQQBUAFIASQBDAEkAQQAgAFYASQBWAEkAQQBOAEEAIABEAEEAVgBBAEwATwBTACAAQQBDAE8AUwBUAEEABgAAAAMAAAAFAAAACwAAAAcAAAAIAAAACAAAAAQAAAAIAAAACAAAAAUAAAADAAAABAAAAAcAAAAIAAAABwAAAAgAAAADAAAACAAAAAMAAAAIAAAABAAAAAgAAAADAAAACAAAAAMAAAAIAAAACgAAAAgAAAAEAAAACQAAAAgAAAAIAAAACAAAAAYAAAAKAAAABwAAAAQAAAAIAAAACAAAAAoAAAAHAAAABwAAAAgAAAAWAAAADAAAAAAAAAAlAAAADAAAAAIAAAAOAAAAFAAAAAAAAAAQAAAAFAAAAA==</Object>
</Signature>
</file>

<file path=_xmlsignatures/sig1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ISTHXyKcJ7zc28rEchBFouz4gTkZeNfuxlQzcx8giys=</DigestValue>
    </Reference>
    <Reference Type="http://www.w3.org/2000/09/xmldsig#Object" URI="#idOfficeObject">
      <DigestMethod Algorithm="http://www.w3.org/2001/04/xmlenc#sha256"/>
      <DigestValue>kLEEE20c7AFZbd+wPFsTbd8V8JTvWcSht5AQHoJY2MM=</DigestValue>
    </Reference>
    <Reference Type="http://uri.etsi.org/01903#SignedProperties" URI="#idSignedProperties">
      <Transforms>
        <Transform Algorithm="http://www.w3.org/TR/2001/REC-xml-c14n-20010315"/>
      </Transforms>
      <DigestMethod Algorithm="http://www.w3.org/2001/04/xmlenc#sha256"/>
      <DigestValue>IOXnxuyGzv0rd5bfuJUWihv3lnFomRM3syfamm8rnpM=</DigestValue>
    </Reference>
    <Reference Type="http://www.w3.org/2000/09/xmldsig#Object" URI="#idValidSigLnImg">
      <DigestMethod Algorithm="http://www.w3.org/2001/04/xmlenc#sha256"/>
      <DigestValue>PsKJFAV35jpYRLReta0yycyHa5TKNXXSDeMpFK6WxgU=</DigestValue>
    </Reference>
    <Reference Type="http://www.w3.org/2000/09/xmldsig#Object" URI="#idInvalidSigLnImg">
      <DigestMethod Algorithm="http://www.w3.org/2001/04/xmlenc#sha256"/>
      <DigestValue>caTuzxRx+5kXUu4ZarHMLuSSHLiHp/ucV0NTu4lEhk8=</DigestValue>
    </Reference>
  </SignedInfo>
  <SignatureValue>a8RGrZdNc5kI2GK6vlPXfxZRKsjuygunb2VQghqxBSSzM/7dIaRA2m0Sjw296QzdDIqf7VY/YrvE
yCz9cnM+C/qn+tbzJGnkfTn0mB+BjaFky45sujXAglEulH/FRvHoBvToY9WRYggLXnpRd1AwIN5M
We3we/KBwonuwVuPElkHZ9csSlGqpkBipJe6L7bRzHbew31BTmoqTvZMZKFDxlRiJOpo3RqEk7YF
aV/FnmTcpqC8u+CYKsqpo45FQ4nm/jYx90VCoW3B0J5sQWO6T/2/5fMwoMCdQR3whnOwG7CONo4U
1fRw9kMIRPLzSvwyL54y0t0BPJkiDLjqTpnE0A==</SignatureValue>
  <KeyInfo>
    <X509Data>
      <X509Certificate>MIIIiTCCBnGgAwIBAgIIUbiWGsmthoMwDQYJKoZIhvcNAQELBQAwWjEaMBgGA1UEAwwRQ0EtRE9DVU1FTlRBIFMuQS4xFjAUBgNVBAUTDVJVQzgwMDUwMTcyLTExFzAVBgNVBAoMDkRPQ1VNRU5UQSBTLkEuMQswCQYDVQQGEwJQWTAeFw0yNDA1MTYxNDUwMDBaFw0yNjA1MTYxNDUwMDBaMIHDMSgwJgYDVQQDDB9QQVRSSUNJQSBWSVZJQU5BIERBVkFMT1MgQUNPU1RBMRIwEAYDVQQFEwlDSTE4NjEwMTYxGTAXBgNVBCoMEFBBVFJJQ0lBIFZJVklBTkExFzAVBgNVBAQMDkRBVkFMT1MgQUNPU1RBMQswCQYDVQQLDAJGMjE1MDMGA1UECgwsQ0VSVElGSUNBRE8gQ1VBTElGSUNBRE8gREUgRklSTUEgRUxFQ1RST05JQ0ExCzAJBgNVBAYTAlBZMIIBIjANBgkqhkiG9w0BAQEFAAOCAQ8AMIIBCgKCAQEAtzsBf6CjUz0GPMBm+SuVVH+z/EDAL3AH1/4ciIIGWPi6RmBS5+yGBJBqNcIQgV9gv8cIYaEWMuO3hwIMKMVHl0VxKhzvkeMIPrLOJY1rUwkoPyXFnDXQcBDyzxXK//okaAzf4F0l0WN90nU9uNBF24DPa+51VSZKNDPceuzW+LZZQLDCYuxkL/mXQ4C+F9+CXk/nVYcOLe5ZZ3j+a9r1XKTeOke+2T/83ZAbrhCCLdGpgB2xciIuBL7jSfFs1ZIftrtnD17dkV8e/D7BjZbM27aiT8LWLiQM5kop9Aj/6uzCCcU/MDCZ6zY5wpHk94wZ8HuxWkGC5X0MbJe9+gkziwIDAQABo4ID5zCCA+MwDAYDVR0TAQH/BAIwADAfBgNVHSMEGDAWgBShPYUrzdgslh85AgyfUztY2JULezCBlAYIKwYBBQUHAQEEgYcwgYQwVQYIKwYBBQUHMAKGSWh0dHBzOi8vd3d3LmRpZ2l0by5jb20ucHkvdXBsb2Fkcy9jZXJ0aWZpY2Fkby1kb2N1bWVudGEtc2EtMTUzNTExNzc3MS5jcnQwKwYIKwYBBQUHMAGGH2h0dHBzOi8vd3d3LmRpZ2l0by5jb20ucHkvb2NzcC8wSgYDVR0RBEMwQYETZmNhYmFuYXNAcGNn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AF/GQukiMs3G8XIrYgamNrboF2/MA4GA1UdDwEB/wQEAwIF4DANBgkqhkiG9w0BAQsFAAOCAgEAaYUlQ5+ISPgcv8kui/wspx7Q8yd1wM2Avzf5j495gxZGtiErouIUYRB5w6V9INsQLmdKj717PfiOSUsz+J4Q8TyhMhETKnFdCR0sQMwcMdtOSXYy+oWBA3kf85780d45Os2hKtqDBsPPxlvZp1NHe17ZHY7ZXmlMkHW3camffxJKtCuERBCtPDBLtIT/OxnKEhxaB0cNh+ApiyCbP7u449UoENejn4rHZv7BikhrrYdfmEwTIEBf3N9VdAdaPnhbIRsJZtMsPoOxsB95mi/3okTYwVkNZHa58jU/7ap/jF+Ee9SBWKSV7uygjqxFaBTPO8H9rH2MyumMAfAS3gH0uvdZBF8APytxJg0CyIzhXUtKwlvG/WRP3FFP9mRsfzM3HfF+3hEStUu4H7djDDJmQ4Nwpa8IptCUlHBtztsmV31jVSPTSUafN2StvjIhXEWLh4auakweZ9mt9/0iOfLGJKFaSS012IQp8nL3EDjMMb0vPx72V5NxUE0pmEprm4FLotg3scAaClVoCU4VFukjyHLmll143cDBxro9gBDP7iqFt0wxeGVDLI71c2meFH/9gxK7obITwB/cJZ0alKjrHL5HbuMG0ZMvA7+Uu4r3pJYGmWIKb68Ggp6kCzr08nkQnt3xB6W8dR8uYcX7dwot7FHV1rAYUKJWzToPPccVbp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Gtik1VBzvMGx8O0iEdiEXAkn7Iy/ZeDNLVmml+/rdtQ=</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hjdEYyaLOxLt8cLBUmVM65GJ/yy5FHCNa35UtpMIj38=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hjdEYyaLOxLt8cLBUmVM65GJ/yy5FHCNa35UtpMIj38=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hjdEYyaLOxLt8cLBUmVM65GJ/yy5FHCNa35UtpMIj38=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hjdEYyaLOxLt8cLBUmVM65GJ/yy5FHCNa35UtpMIj38=</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hjdEYyaLOxLt8cLBUmVM65GJ/yy5FHCNa35UtpMIj38=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bK/AON4O9MywY2lwTVc+nRhiC9HWMxhBxwlqGOtMwOQ=</DigestValue>
      </Reference>
      <Reference URI="/xl/drawings/vmlDrawing2.vml?ContentType=application/vnd.openxmlformats-officedocument.vmlDrawing">
        <DigestMethod Algorithm="http://www.w3.org/2001/04/xmlenc#sha256"/>
        <DigestValue>AWwNggZ45oHv53N4/lw9e2Qt5Fuay6N0B5GOyxOj2wg=</DigestValue>
      </Reference>
      <Reference URI="/xl/drawings/vmlDrawing3.vml?ContentType=application/vnd.openxmlformats-officedocument.vmlDrawing">
        <DigestMethod Algorithm="http://www.w3.org/2001/04/xmlenc#sha256"/>
        <DigestValue>ZPiAQn9mzeOMyB1J5c8zK6zaQQMQcizpw6zzenIewOk=</DigestValue>
      </Reference>
      <Reference URI="/xl/drawings/vmlDrawing4.vml?ContentType=application/vnd.openxmlformats-officedocument.vmlDrawing">
        <DigestMethod Algorithm="http://www.w3.org/2001/04/xmlenc#sha256"/>
        <DigestValue>f3PJcISPMvH9w1I3eT54nHqxadpN4651BX4YNAuLfNE=</DigestValue>
      </Reference>
      <Reference URI="/xl/drawings/vmlDrawing5.vml?ContentType=application/vnd.openxmlformats-officedocument.vmlDrawing">
        <DigestMethod Algorithm="http://www.w3.org/2001/04/xmlenc#sha256"/>
        <DigestValue>puk94xgpEDfkwfmn+CwAtMwB2Vaa7toQeCKHnjv7Odw=</DigestValue>
      </Reference>
      <Reference URI="/xl/drawings/vmlDrawing6.vml?ContentType=application/vnd.openxmlformats-officedocument.vmlDrawing">
        <DigestMethod Algorithm="http://www.w3.org/2001/04/xmlenc#sha256"/>
        <DigestValue>IrqLUGoD+G/wVhSDAaoFCod80Y4+X5qBLPYxYlEhAis=</DigestValue>
      </Reference>
      <Reference URI="/xl/media/image1.emf?ContentType=image/x-emf">
        <DigestMethod Algorithm="http://www.w3.org/2001/04/xmlenc#sha256"/>
        <DigestValue>fRH91Fc3Ox+fFHhiM+QwX19JkhZd99tbb3PVcbfXHEc=</DigestValue>
      </Reference>
      <Reference URI="/xl/media/image2.emf?ContentType=image/x-emf">
        <DigestMethod Algorithm="http://www.w3.org/2001/04/xmlenc#sha256"/>
        <DigestValue>AzYkIh0Fjdee7HhX1YcWOqNfeCgUv+PvvgwkODBVAG4=</DigestValue>
      </Reference>
      <Reference URI="/xl/media/image3.emf?ContentType=image/x-emf">
        <DigestMethod Algorithm="http://www.w3.org/2001/04/xmlenc#sha256"/>
        <DigestValue>0yFVvCqWovR03nGNNlEhqe8Mw4lm1gOJ+YCyJg1DHGs=</DigestValue>
      </Reference>
      <Reference URI="/xl/media/image4.emf?ContentType=image/x-emf">
        <DigestMethod Algorithm="http://www.w3.org/2001/04/xmlenc#sha256"/>
        <DigestValue>as94P+bDOnZLl4sBjUO7/inyQvoXJ15X73+unW3a0e4=</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kK5fZG5P+Bg98KD7ODDi08P4KW6Kd/t+MMuRGwyvJ/I=</DigestValue>
      </Reference>
      <Reference URI="/xl/styles.xml?ContentType=application/vnd.openxmlformats-officedocument.spreadsheetml.styles+xml">
        <DigestMethod Algorithm="http://www.w3.org/2001/04/xmlenc#sha256"/>
        <DigestValue>o3nw5AJTWlHZ6KtrF4zw2JcowzsHUNmBsD+v0CwpJ1E=</DigestValue>
      </Reference>
      <Reference URI="/xl/theme/theme1.xml?ContentType=application/vnd.openxmlformats-officedocument.theme+xml">
        <DigestMethod Algorithm="http://www.w3.org/2001/04/xmlenc#sha256"/>
        <DigestValue>Q1Y4CPpXAEfTWbGgm5zElx8B0pHQK4RzdZXVzDJUMDc=</DigestValue>
      </Reference>
      <Reference URI="/xl/workbook.xml?ContentType=application/vnd.openxmlformats-officedocument.spreadsheetml.sheet.main+xml">
        <DigestMethod Algorithm="http://www.w3.org/2001/04/xmlenc#sha256"/>
        <DigestValue>A70kkR2x6ox58szn57L8WE4ae5DlKJCnPdER6AjqSOM=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hBmMzHgwt2Xhw6nuc0oXhQ29dchS8lWVO4b+G4JE8Pg=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KGCzyyUbN5aM3y/IJh7Cxgm1AXunXbQig1LdgWivuy8=</DigestValue>
      </Reference>
      <Reference URI="/xl/worksheets/sheet2.xml?ContentType=application/vnd.openxmlformats-officedocument.spreadsheetml.worksheet+xml">
        <DigestMethod Algorithm="http://www.w3.org/2001/04/xmlenc#sha256"/>
        <DigestValue>a5Jop0tLh7stz18R9spFNjhFqTLYPXTo5dIN1NWimeM=</DigestValue>
      </Reference>
      <Reference URI="/xl/worksheets/sheet3.xml?ContentType=application/vnd.openxmlformats-officedocument.spreadsheetml.worksheet+xml">
        <DigestMethod Algorithm="http://www.w3.org/2001/04/xmlenc#sha256"/>
        <DigestValue>QsAHvYdXHUYJMrSb/7qf9cXtJIjmvS/Q5AEnkYYq2g0=</DigestValue>
      </Reference>
      <Reference URI="/xl/worksheets/sheet4.xml?ContentType=application/vnd.openxmlformats-officedocument.spreadsheetml.worksheet+xml">
        <DigestMethod Algorithm="http://www.w3.org/2001/04/xmlenc#sha256"/>
        <DigestValue>7pKCWVJWEwyy3xn1NPspTLMF5hLrUxx2rq6C84RTWFM=</DigestValue>
      </Reference>
      <Reference URI="/xl/worksheets/sheet5.xml?ContentType=application/vnd.openxmlformats-officedocument.spreadsheetml.worksheet+xml">
        <DigestMethod Algorithm="http://www.w3.org/2001/04/xmlenc#sha256"/>
        <DigestValue>g4JoqyxGabwR1WgB+Df8BJatbZ0nGzvK7B59Josn5Dg=</DigestValue>
      </Reference>
      <Reference URI="/xl/worksheets/sheet6.xml?ContentType=application/vnd.openxmlformats-officedocument.spreadsheetml.worksheet+xml">
        <DigestMethod Algorithm="http://www.w3.org/2001/04/xmlenc#sha256"/>
        <DigestValue>gRYuPSyOe+MKwwiiw4BoW/Zp6w/CxhF3dwitQo+wv8U=</DigestValue>
      </Reference>
    </Manifest>
    <SignatureProperties>
      <SignatureProperty Id="idSignatureTime" Target="#idPackageSignature">
        <mdssi:SignatureTime xmlns:mdssi="http://schemas.openxmlformats.org/package/2006/digital-signature">
          <mdssi:Format>YYYY-MM-DDThh:mm:ssTZD</mdssi:Format>
          <mdssi:Value>2025-08-14T12:39:56Z</mdssi:Value>
        </mdssi:SignatureTime>
      </SignatureProperty>
    </SignatureProperties>
  </Object>
  <Object Id="idOfficeObject">
    <SignatureProperties>
      <SignatureProperty Id="idOfficeV1Details" Target="#idPackageSignature">
        <SignatureInfoV1 xmlns="http://schemas.microsoft.com/office/2006/digsig">
          <SetupID>{5305EDE9-FCC4-48D9-B435-EE6457D65EE0}</SetupID>
          <SignatureText>PATRICIA VIVIANA DAVALOS ACOSTA</SignatureText>
          <SignatureImage/>
          <SignatureComments/>
          <WindowsVersion>10.0</WindowsVersion>
          <OfficeVersion>16.0.19029/27</OfficeVersion>
          <ApplicationVersion>16.0.19029</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2025-08-14T12:39:56Z</xd:SigningTime>
          <xd:SigningCertificate>
            <xd:Cert>
              <xd:CertDigest>
                <DigestMethod Algorithm="http://www.w3.org/2001/04/xmlenc#sha256"/>
                <DigestValue>yIg2ukB0/NmjnunhrDpA+akyagcrI6cUO2hSm7h6n10=</DigestValue>
              </xd:CertDigest>
              <xd:IssuerSerial>
                <X509IssuerName>C=PY, O=DOCUMENTA S.A., SERIALNUMBER=RUC80050172-1, CN=CA-DOCUMENTA S.A.</X509IssuerName>
                <X509SerialNumber>5888621554583832195</X509SerialNumber>
              </xd:IssuerSerial>
            </xd:Cert>
          </xd:SigningCertificate>
          <xd:SignaturePolicyIdentifier>
            <xd:SignaturePolicyImplied/>
          </xd:SignaturePolicyIdentifier>
        </xd:SignedSignatureProperties>
      </xd:SignedProperties>
    </xd:QualifyingProperties>
  </Object>
  <Object Id="idValidSigLnImg">AQAAAGwAAAAAAAAAAAAAAEUBAACfAAAAAAAAAAAAAADRFgAAOwsAACBFTUYAAAEAtBoAAKIAAAAGAAAAAAAAAAAAAAAAAAAAgAcAADgEAABYAQAAwgAAAAAAAAAAAAAAAAAAAMA/BQDQ9QIACgAAABAAAAAAAAAAAAAAAEsAAAAQAAAAAAAAAAUAAAAeAAAAGAAAAAAAAAAAAAAARgEAAKAAAAAnAAAAGAAAAAEAAAAAAAAAAAAAAAAAAAAlAAAADAAAAAEAAABMAAAAZAAAAAAAAAAAAAAARQEAAJ8AAAAAAAAAAAAAAE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8PDwAAAAAAAlAAAADAAAAAEAAABMAAAAZAAAAAAAAAAAAAAARQEAAJ8AAAAAAAAAAAAAAEYBAACgAAAAIQDwAAAAAAAAAAAAAACAPwAAAAAAAAAAAACAPwAAAAAAAAAAAAAAAAAAAAAAAAAAAAAAAAAAAAAAAAAAJQAAAAwAAAAAAACAKAAAAAwAAAABAAAAJwAAABgAAAABAAAAAAAAAPDw8AAAAAAAJQAAAAwAAAABAAAATAAAAGQAAAAAAAAAAAAAAEUBAACfAAAAAAAAAAAAAABG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AAAAAAAlAAAADAAAAAEAAABMAAAAZAAAAAAAAAAAAAAARQEAAJ8AAAAAAAAAAAAAAEYBAACgAAAAIQDwAAAAAAAAAAAAAACAPwAAAAAAAAAAAACAPwAAAAAAAAAAAAAAAAAAAAAAAAAAAAAAAAAAAAAAAAAAJQAAAAwAAAAAAACAKAAAAAwAAAABAAAAJwAAABgAAAABAAAAAAAAAP///wAAAAAAJQAAAAwAAAABAAAATAAAAGQAAAAAAAAAAAAAAEUBAACfAAAAAAAAAAAAAAB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0AC8AOAAvADIAMAAyADUAAAAHAAAABwAAAAUAAAAHAAAABQAAAAcAAAAHAAAABwAAAAcAAABLAAAAQAAAADAAAAAFAAAAIAAAAAEAAAABAAAAEAAAAAAAAAAAAAAARgEAAKAAAAAAAAAAAAAAAEY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C8BAABWAAAAMAAAADsAAAAAAQ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DABAABXAAAAJQAAAAwAAAAEAAAAVAAAAOgAAAAxAAAAOwAAAC4BAABWAAAAAQAAAFVVj0EmtI9BMQAAADsAAAAaAAAATAAAAAAAAAAAAAAAAAAAAP//////////gAAAAFAAQQBUAFIASQBDAEkAQQAgAFYASQBWAEkAQQBOAEEAIABEAEEAVgBBAEwATwAuAC4ALgALAAAADQAAAAoAAAAMAAAABQAAAAwAAAAFAAAADQAAAAUAAAAMAAAABQAAAAwAAAAFAAAADQAAAA8AAAANAAAABQAAAA4AAAANAAAADAAAAA0AAAAJAAAADwAAAAQAAAAEAAAABAAAAEsAAABAAAAAMAAAAAUAAAAgAAAAAQAAAAEAAAAQAAAAAAAAAAAAAABGAQAAoAAAAAAAAAAAAAAARgEAAKAAAAAlAAAADAAAAAIAAAAnAAAAGAAAAAUAAAAAAAAA////AAAAAAAlAAAADAAAAAUAAABMAAAAZAAAAAAAAABhAAAARQEAAJsAAAAAAAAAYQAAAEYBAAA7AAAAIQDwAAAAAAAAAAAAAACAPwAAAAAAAAAAAACAPwAAAAAAAAAAAAAAAAAAAAAAAAAAAAAAAAAAAAAAAAAAJQAAAAwAAAAAAACAKAAAAAwAAAAFAAAAJwAAABgAAAAFAAAAAAAAAP///wAAAAAAJQAAAAwAAAAFAAAATAAAAGQAAAAOAAAAYQAAADcBAABxAAAADgAAAGEAAAAqAQAAEQAAACEA8AAAAAAAAAAAAAAAgD8AAAAAAAAAAAAAgD8AAAAAAAAAAAAAAAAAAAAAAAAAAAAAAAAAAAAAAAAAACUAAAAMAAAAAAAAgCgAAAAMAAAABQAAACUAAAAMAAAAAQAAABgAAAAMAAAAAAAAABIAAAAMAAAAAQAAAB4AAAAYAAAADgAAAGEAAAA4AQAAcgAAACUAAAAMAAAAAQAAAFQAAAB8AAAADwAAAGEAAABFAAAAcQAAAAEAAABVVY9BJrSPQQ8AAABhAAAACAAAAEwAAAAAAAAAAAAAAAAAAAD//////////1wAAABDAG8AbgB0AGEAZABvAHIACAAAAAgAAAAHAAAABAAAAAcAAAAIAAAACAAAAAUAAABLAAAAQAAAADAAAAAFAAAAIAAAAAEAAAABAAAAEAAAAAAAAAAAAAAARgEAAKAAAAAAAAAAAAAAAEYBAACgAAAAJQAAAAwAAAACAAAAJwAAABgAAAAFAAAAAAAAAP///wAAAAAAJQAAAAwAAAAFAAAATAAAAGQAAAAOAAAAdgAAADcBAACGAAAADgAAAHYAAAAqAQAAEQAAACEA8AAAAAAAAAAAAAAAgD8AAAAAAAAAAAAAgD8AAAAAAAAAAAAAAAAAAAAAAAAAAAAAAAAAAAAAAAAAACUAAAAMAAAAAAAAgCgAAAAMAAAABQAAACcAAAAYAAAABQAAAAAAAAD///8AAAAAACUAAAAMAAAABQAAAEwAAABkAAAADgAAAIsAAAA3AQAAmwAAAA4AAACLAAAAKgEAABEAAAAhAPAAAAAAAAAAAAAAAIA/AAAAAAAAAAAAAIA/AAAAAAAAAAAAAAAAAAAAAAAAAAAAAAAAAAAAAAAAAAAlAAAADAAAAAAAAIAoAAAADAAAAAUAAAAlAAAADAAAAAEAAAAYAAAADAAAAAAAAAASAAAADAAAAAEAAAAWAAAADAAAAAAAAABUAAAAVAEAAA8AAACLAAAANgEAAJsAAAABAAAAVVWPQSa0j0EPAAAAiwAAACwAAABMAAAABAAAAA4AAACLAAAAOAEAAJwAAACkAAAARgBpAHIAbQBhAGQAbwAgAHAAbwByADoAIABQAEEAVABSAEkAQwBJAEEAIABWAEkAVgBJAEEATgBBACAARABBAFYAQQBMAE8AUwAgAEEAQwBPAFMAVABBAAYAAAADAAAABQAAAAsAAAAHAAAACAAAAAgAAAAEAAAACAAAAAgAAAAFAAAAAwAAAAQAAAAHAAAACAAAAAcAAAAIAAAAAwAAAAgAAAADAAAACAAAAAQAAAAIAAAAAwAAAAgAAAADAAAACAAAAAoAAAAIAAAABAAAAAkAAAAIAAAACAAAAAgAAAAGAAAACgAAAAcAAAAEAAAACAAAAAgAAAAKAAAABwAAAAcAAAAIAAAAFgAAAAwAAAAAAAAAJQAAAAwAAAACAAAADgAAABQAAAAAAAAAEAAAABQAAAA=</Object>
  <Object Id="idInvalidSigLnImg">AQAAAGwAAAAAAAAAAAAAAEUBAACfAAAAAAAAAAAAAADRFgAAOwsAACBFTUYAAAEANCEAAKkAAAAGAAAAAAAAAAAAAAAAAAAAgAcAADgEAABYAQAAwgAAAAAAAAAAAAAAAAAAAMA/BQDQ9QIACgAAABAAAAAAAAAAAAAAAEsAAAAQAAAAAAAAAAUAAAAeAAAAGAAAAAAAAAAAAAAARgEAAKAAAAAnAAAAGAAAAAEAAAAAAAAAAAAAAAAAAAAlAAAADAAAAAEAAABMAAAAZAAAAAAAAAAAAAAARQEAAJ8AAAAAAAAAAAAAAE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8PDwAAAAAAAlAAAADAAAAAEAAABMAAAAZAAAAAAAAAAAAAAARQEAAJ8AAAAAAAAAAAAAAEYBAACgAAAAIQDwAAAAAAAAAAAAAACAPwAAAAAAAAAAAACAPwAAAAAAAAAAAAAAAAAAAAAAAAAAAAAAAAAAAAAAAAAAJQAAAAwAAAAAAACAKAAAAAwAAAABAAAAJwAAABgAAAABAAAAAAAAAPDw8AAAAAAAJQAAAAwAAAABAAAATAAAAGQAAAAAAAAAAAAAAEUBAACfAAAAAAAAAAAAAABG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AAAAAAAlAAAADAAAAAEAAABMAAAAZAAAAAAAAAAAAAAARQEAAJ8AAAAAAAAAAAAAAEYBAACgAAAAIQDwAAAAAAAAAAAAAACAPwAAAAAAAAAAAACAPwAAAAAAAAAAAAAAAAAAAAAAAAAAAAAAAAAAAAAAAAAAJQAAAAwAAAAAAACAKAAAAAwAAAABAAAAJwAAABgAAAABAAAAAAAAAP///wAAAAAAJQAAAAwAAAABAAAATAAAAGQAAAAAAAAAAAAAAEUBAACfAAAAAAAAAAAAAAB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GAQAAoAAAAAAAAAAAAAAARg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LwEAAFYAAAAwAAAAOwAAAAAB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MAEAAFcAAAAlAAAADAAAAAQAAABUAAAA6AAAADEAAAA7AAAALgEAAFYAAAABAAAAVVWPQSa0j0ExAAAAOwAAABoAAABMAAAAAAAAAAAAAAAAAAAA//////////+AAAAAUABBAFQAUgBJAEMASQBBACAAVgBJAFYASQBBAE4AQQAgAEQAQQBWAEEATABPAC4ALgAuAAsAAAANAAAACgAAAAwAAAAFAAAADAAAAAUAAAANAAAABQAAAAwAAAAFAAAADAAAAAUAAAANAAAADwAAAA0AAAAFAAAADgAAAA0AAAAMAAAADQAAAAkAAAAPAAAABAAAAAQAAAAEAAAASwAAAEAAAAAwAAAABQAAACAAAAABAAAAAQAAABAAAAAAAAAAAAAAAEYBAACgAAAAAAAAAAAAAABGAQAAoAAAACUAAAAMAAAAAgAAACcAAAAYAAAABQAAAAAAAAD///8AAAAAACUAAAAMAAAABQAAAEwAAABkAAAAAAAAAGEAAABFAQAAmwAAAAAAAABhAAAARgEAADsAAAAhAPAAAAAAAAAAAAAAAIA/AAAAAAAAAAAAAIA/AAAAAAAAAAAAAAAAAAAAAAAAAAAAAAAAAAAAAAAAAAAlAAAADAAAAAAAAIAoAAAADAAAAAUAAAAnAAAAGAAAAAUAAAAAAAAA////AAAAAAAlAAAADAAAAAUAAABMAAAAZAAAAA4AAABhAAAANwEAAHEAAAAOAAAAYQAAACoBAAARAAAAIQDwAAAAAAAAAAAAAACAPwAAAAAAAAAAAACAPwAAAAAAAAAAAAAAAAAAAAAAAAAAAAAAAAAAAAAAAAAAJQAAAAwAAAAAAACAKAAAAAwAAAAFAAAAJQAAAAwAAAABAAAAGAAAAAwAAAAAAAAAEgAAAAwAAAABAAAAHgAAABgAAAAOAAAAYQAAADgBAAByAAAAJQAAAAwAAAABAAAAVAAAAHwAAAAPAAAAYQAAAEUAAABxAAAAAQAAAFVVj0EmtI9BDwAAAGEAAAAIAAAATAAAAAAAAAAAAAAAAAAAAP//////////XAAAAEMAbwBuAHQAYQBkAG8AcgAIAAAACAAAAAcAAAAEAAAABwAAAAgAAAAIAAAABQAAAEsAAABAAAAAMAAAAAUAAAAgAAAAAQAAAAEAAAAQAAAAAAAAAAAAAABGAQAAoAAAAAAAAAAAAAAARgEAAKAAAAAlAAAADAAAAAIAAAAnAAAAGAAAAAUAAAAAAAAA////AAAAAAAlAAAADAAAAAUAAABMAAAAZAAAAA4AAAB2AAAANwEAAIYAAAAOAAAAdgAAACoBAAARAAAAIQDwAAAAAAAAAAAAAACAPwAAAAAAAAAAAACAPwAAAAAAAAAAAAAAAAAAAAAAAAAAAAAAAAAAAAAAAAAAJQAAAAwAAAAAAACAKAAAAAwAAAAFAAAAJwAAABgAAAAFAAAAAAAAAP///wAAAAAAJQAAAAwAAAAFAAAATAAAAGQAAAAOAAAAiwAAADcBAACbAAAADgAAAIsAAAAqAQAAEQAAACEA8AAAAAAAAAAAAAAAgD8AAAAAAAAAAAAAgD8AAAAAAAAAAAAAAAAAAAAAAAAAAAAAAAAAAAAAAAAAACUAAAAMAAAAAAAAgCgAAAAMAAAABQAAACUAAAAMAAAAAQAAABgAAAAMAAAAAAAAABIAAAAMAAAAAQAAABYAAAAMAAAAAAAAAFQAAABUAQAADwAAAIsAAAA2AQAAmwAAAAEAAABVVY9BJrSPQQ8AAACLAAAALAAAAEwAAAAEAAAADgAAAIsAAAA4AQAAnAAAAKQAAABGAGkAcgBtAGEAZABvACAAcABvAHIAOgAgAFAAQQBUAFIASQBDAEkAQQAgAFYASQBWAEkAQQBOAEEAIABEAEEAVgBBAEwATwBTACAAQQBDAE8AUwBUAEEABgAAAAMAAAAFAAAACwAAAAcAAAAIAAAACAAAAAQAAAAIAAAACAAAAAUAAAADAAAABAAAAAcAAAAIAAAABwAAAAgAAAADAAAACAAAAAMAAAAIAAAABAAAAAgAAAADAAAACAAAAAMAAAAIAAAACgAAAAgAAAAEAAAACQAAAAgAAAAIAAAACAAAAAYAAAAKAAAABwAAAAQAAAAIAAAACAAAAAoAAAAHAAAABwAAAAgAAAAWAAAADAAAAAAAAAAlAAAADAAAAAIAAAAOAAAAFAAAAAAAAAAQAAAAFA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g4b4vfA3+RKeEPQIw6FFC+JeiwEeNIeaCoOBw4RCWCk=</DigestValue>
    </Reference>
    <Reference Type="http://www.w3.org/2000/09/xmldsig#Object" URI="#idOfficeObject">
      <DigestMethod Algorithm="http://www.w3.org/2001/04/xmlenc#sha256"/>
      <DigestValue>q/TrKxpjrq8s8+CT5kyabflVerIbFxA0UnIKIwS6reA=</DigestValue>
    </Reference>
    <Reference Type="http://uri.etsi.org/01903#SignedProperties" URI="#idSignedProperties">
      <Transforms>
        <Transform Algorithm="http://www.w3.org/TR/2001/REC-xml-c14n-20010315"/>
      </Transforms>
      <DigestMethod Algorithm="http://www.w3.org/2001/04/xmlenc#sha256"/>
      <DigestValue>Z+KB+tCKXibPh+aHUkIeNgIJwceTHprIlofWybr9rgs=</DigestValue>
    </Reference>
    <Reference Type="http://www.w3.org/2000/09/xmldsig#Object" URI="#idValidSigLnImg">
      <DigestMethod Algorithm="http://www.w3.org/2001/04/xmlenc#sha256"/>
      <DigestValue>abwgF4/ss5lDr8i3dWxjoVHN+J1KIK+nE5hB10ziz20=</DigestValue>
    </Reference>
    <Reference Type="http://www.w3.org/2000/09/xmldsig#Object" URI="#idInvalidSigLnImg">
      <DigestMethod Algorithm="http://www.w3.org/2001/04/xmlenc#sha256"/>
      <DigestValue>qbaQkWgFjToyKYVREfmvqvYrPqYhTrU0b61ZwzY2b58=</DigestValue>
    </Reference>
  </SignedInfo>
  <SignatureValue>efJINkZoVurb1vIzGoff5xlsPgfu5cLnsz7w6BtNl+72RXq4iQCYDoEslPCjD0jtw0UYXelChxhU
7/jOMpwkWvdx8Q82DpmMIFP5wzUOYM3TCQjCubF4iRbQOucojpvJI6Xvs5IEqzrJae3Ag924r1To
SQ/7nl9QOxRG4N5o0T+7zvC/cOQl8TbuBv1vsr76qZ20tUW8kZWd4VjbUHLaCu2v9Pl2VF2VI0SG
LcmwoRiL5hBBfJRNbg/GSQPuCx94D9qki0yndvaxt+ZEBq+Pls+oE/+j1glqxkeDtnXcfZt3ds2H
hnI/ypM/i5bGAKJq2wcPNZtpC1uYc9J4nFkIVg==</SignatureValue>
  <KeyInfo>
    <X509Data>
      <X509Certificate>MIIIiDCCBnCgAwIBAgIIBWbAkzJTvf4wDQYJKoZIhvcNAQELBQAwWjEaMBgGA1UEAwwRQ0EtRE9DVU1FTlRBIFMuQS4xFjAUBgNVBAUTDVJVQzgwMDUwMTcyLTExFzAVBgNVBAoMDkRPQ1VNRU5UQSBTLkEuMQswCQYDVQQGEwJQWTAeFw0yNDAyMjIxODM3MDBaFw0yNjAyMjExODM3MDBaMIG9MSUwIwYDVQQDDBxKRUFOIFBJRVJSRSBDT1VTSVJBVCBQRklOR1NUMRIwEAYDVQQFEwlDSTQxNzc5OTYxFDASBgNVBCoMC0pFQU4gUElFUlJFMRkwFwYDVQQEDBBDT1VTSVJBVCBQRklOR1NUMQswCQYDVQQLDAJGMjE1MDMGA1UECgwsQ0VSVElGSUNBRE8gQ1VBTElGSUNBRE8gREUgRklSTUEgRUxFQ1RST05JQ0ExCzAJBgNVBAYTAlBZMIIBIjANBgkqhkiG9w0BAQEFAAOCAQ8AMIIBCgKCAQEAwHO09dJD4KeKOzHggkcRUT1Hu2+uIUjEhaauyXjOYUkA8SEdHwekyM8Nzx0Aj85WK0h2D/TGv4aQeNe/zvRAHJbaGPeC3uERG5rDC6hzenjV2o0JpfeFN0qHDpGaoahCL+MYT0mWB3rwVF+HQMMM487OMdEI8eDmJvyu93JACaMrclC/0m/TmXVFpDvf/G5K0ML7jS/85VKDofNY2DhHIHOljHcXoCHKKxvIgutJsbGodZPDaHLFHFnhCdcf7Tt1sxFcjxNMqgfVK7pd24Wlxi++qxhxFgpohgEU78P/7IuIQAj6u67oj+P/zYg2Z4QNs1kmPBYA7qqqwR65GHlzLwIDAQABo4ID7DCCA+gwDAYDVR0TAQH/BAIwADAfBgNVHSMEGDAWgBShPYUrzdgslh85AgyfUztY2JULezCBlAYIKwYBBQUHAQEEgYcwgYQwVQYIKwYBBQUHMAKGSWh0dHBzOi8vd3d3LmRpZ2l0by5jb20ucHkvdXBsb2Fkcy9jZXJ0aWZpY2Fkby1kb2N1bWVudGEtc2EtMTUzNTExNzc3MS5jcnQwKwYIKwYBBQUHMAGGH2h0dHBzOi8vd3d3LmRpZ2l0by5jb20ucHkvb2NzcC8wTwYDVR0RBEgwRoEYai5jb3VzaXJhdEBpbmRleGNic2E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wGnJKq4tw8Vun/CerpItlBnaByQwDgYDVR0PAQH/BAQDAgXgMA0GCSqGSIb3DQEBCwUAA4ICAQCQXGEmles/R4RSxxS47s4WLybqParJfdFlibbEEvq9oazucdD5rplQuEI4WmbN5I6QX+towdysgGfrGG1i70Vavh5CwDQ9o5eZVJE54xoKFudTQ3qmEscCi0Y67wHd1gsMhWUWXcoWxz6v0S19ds1DqHiHMuFZaQHGIaO6KsRuZuZgoxpjvdQ1K0URdluuFwgyaFrIThwP9W95Z7rkAFLqJnBUhAA0aCQQ1g6T8EYhLDMU6ohJlXj1HFcqAGKMFlsgxRfoZ3w3ROlvdgx3BtmjLe03PO2EP4Meu/OCX3MBkNnx2s/IBzkcEuSfmdBg7wkqmBwy19Cv6ECKO2KXRa20InY8dDfv1hwdXaZc9ZEcakOnGXgBKfhi8ztUK8l/r+CSafERYfqLoWwCewhQ0X5oUPI6CGf3DyiBKswWNow1JSK2ERVmohOx8vnaapMeM/FvK4k6JDoDU8HwUHNp+ROjkv2RFmNpD76OHmYRYzPPvkJ7ezT6lUaywf+fMHUnCXSkT47FhewdFDaRGL2NQfLtC14sdlKihKuq0crE7fh4PoaMp8TgK5uc+cDMLXm7IcSCD0lQg4SG16DYyhMk4Dlcj0mcC/bvRMmBHmlAaXJaHaPwYyGyaIndPx9ibtWgbF2Nkfuvojmnlpm0UjiH80hYlRGZiJNJD06yUE11V4k6N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Gtik1VBzvMGx8O0iEdiEXAkn7Iy/ZeDNLVmml+/rdtQ=</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hjdEYyaLOxLt8cLBUmVM65GJ/yy5FHCNa35UtpMIj38=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hjdEYyaLOxLt8cLBUmVM65GJ/yy5FHCNa35UtpMIj38=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hjdEYyaLOxLt8cLBUmVM65GJ/yy5FHCNa35UtpMIj38=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hjdEYyaLOxLt8cLBUmVM65GJ/yy5FHCNa35UtpMIj38=</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hjdEYyaLOxLt8cLBUmVM65GJ/yy5FHCNa35UtpMIj38=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bK/AON4O9MywY2lwTVc+nRhiC9HWMxhBxwlqGOtMwOQ=</DigestValue>
      </Reference>
      <Reference URI="/xl/drawings/vmlDrawing2.vml?ContentType=application/vnd.openxmlformats-officedocument.vmlDrawing">
        <DigestMethod Algorithm="http://www.w3.org/2001/04/xmlenc#sha256"/>
        <DigestValue>AWwNggZ45oHv53N4/lw9e2Qt5Fuay6N0B5GOyxOj2wg=</DigestValue>
      </Reference>
      <Reference URI="/xl/drawings/vmlDrawing3.vml?ContentType=application/vnd.openxmlformats-officedocument.vmlDrawing">
        <DigestMethod Algorithm="http://www.w3.org/2001/04/xmlenc#sha256"/>
        <DigestValue>ZPiAQn9mzeOMyB1J5c8zK6zaQQMQcizpw6zzenIewOk=</DigestValue>
      </Reference>
      <Reference URI="/xl/drawings/vmlDrawing4.vml?ContentType=application/vnd.openxmlformats-officedocument.vmlDrawing">
        <DigestMethod Algorithm="http://www.w3.org/2001/04/xmlenc#sha256"/>
        <DigestValue>f3PJcISPMvH9w1I3eT54nHqxadpN4651BX4YNAuLfNE=</DigestValue>
      </Reference>
      <Reference URI="/xl/drawings/vmlDrawing5.vml?ContentType=application/vnd.openxmlformats-officedocument.vmlDrawing">
        <DigestMethod Algorithm="http://www.w3.org/2001/04/xmlenc#sha256"/>
        <DigestValue>puk94xgpEDfkwfmn+CwAtMwB2Vaa7toQeCKHnjv7Odw=</DigestValue>
      </Reference>
      <Reference URI="/xl/drawings/vmlDrawing6.vml?ContentType=application/vnd.openxmlformats-officedocument.vmlDrawing">
        <DigestMethod Algorithm="http://www.w3.org/2001/04/xmlenc#sha256"/>
        <DigestValue>IrqLUGoD+G/wVhSDAaoFCod80Y4+X5qBLPYxYlEhAis=</DigestValue>
      </Reference>
      <Reference URI="/xl/media/image1.emf?ContentType=image/x-emf">
        <DigestMethod Algorithm="http://www.w3.org/2001/04/xmlenc#sha256"/>
        <DigestValue>fRH91Fc3Ox+fFHhiM+QwX19JkhZd99tbb3PVcbfXHEc=</DigestValue>
      </Reference>
      <Reference URI="/xl/media/image2.emf?ContentType=image/x-emf">
        <DigestMethod Algorithm="http://www.w3.org/2001/04/xmlenc#sha256"/>
        <DigestValue>AzYkIh0Fjdee7HhX1YcWOqNfeCgUv+PvvgwkODBVAG4=</DigestValue>
      </Reference>
      <Reference URI="/xl/media/image3.emf?ContentType=image/x-emf">
        <DigestMethod Algorithm="http://www.w3.org/2001/04/xmlenc#sha256"/>
        <DigestValue>0yFVvCqWovR03nGNNlEhqe8Mw4lm1gOJ+YCyJg1DHGs=</DigestValue>
      </Reference>
      <Reference URI="/xl/media/image4.emf?ContentType=image/x-emf">
        <DigestMethod Algorithm="http://www.w3.org/2001/04/xmlenc#sha256"/>
        <DigestValue>as94P+bDOnZLl4sBjUO7/inyQvoXJ15X73+unW3a0e4=</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kK5fZG5P+Bg98KD7ODDi08P4KW6Kd/t+MMuRGwyvJ/I=</DigestValue>
      </Reference>
      <Reference URI="/xl/styles.xml?ContentType=application/vnd.openxmlformats-officedocument.spreadsheetml.styles+xml">
        <DigestMethod Algorithm="http://www.w3.org/2001/04/xmlenc#sha256"/>
        <DigestValue>o3nw5AJTWlHZ6KtrF4zw2JcowzsHUNmBsD+v0CwpJ1E=</DigestValue>
      </Reference>
      <Reference URI="/xl/theme/theme1.xml?ContentType=application/vnd.openxmlformats-officedocument.theme+xml">
        <DigestMethod Algorithm="http://www.w3.org/2001/04/xmlenc#sha256"/>
        <DigestValue>Q1Y4CPpXAEfTWbGgm5zElx8B0pHQK4RzdZXVzDJUMDc=</DigestValue>
      </Reference>
      <Reference URI="/xl/workbook.xml?ContentType=application/vnd.openxmlformats-officedocument.spreadsheetml.sheet.main+xml">
        <DigestMethod Algorithm="http://www.w3.org/2001/04/xmlenc#sha256"/>
        <DigestValue>A70kkR2x6ox58szn57L8WE4ae5DlKJCnPdER6AjqSOM=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hBmMzHgwt2Xhw6nuc0oXhQ29dchS8lWVO4b+G4JE8Pg=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KGCzyyUbN5aM3y/IJh7Cxgm1AXunXbQig1LdgWivuy8=</DigestValue>
      </Reference>
      <Reference URI="/xl/worksheets/sheet2.xml?ContentType=application/vnd.openxmlformats-officedocument.spreadsheetml.worksheet+xml">
        <DigestMethod Algorithm="http://www.w3.org/2001/04/xmlenc#sha256"/>
        <DigestValue>a5Jop0tLh7stz18R9spFNjhFqTLYPXTo5dIN1NWimeM=</DigestValue>
      </Reference>
      <Reference URI="/xl/worksheets/sheet3.xml?ContentType=application/vnd.openxmlformats-officedocument.spreadsheetml.worksheet+xml">
        <DigestMethod Algorithm="http://www.w3.org/2001/04/xmlenc#sha256"/>
        <DigestValue>QsAHvYdXHUYJMrSb/7qf9cXtJIjmvS/Q5AEnkYYq2g0=</DigestValue>
      </Reference>
      <Reference URI="/xl/worksheets/sheet4.xml?ContentType=application/vnd.openxmlformats-officedocument.spreadsheetml.worksheet+xml">
        <DigestMethod Algorithm="http://www.w3.org/2001/04/xmlenc#sha256"/>
        <DigestValue>7pKCWVJWEwyy3xn1NPspTLMF5hLrUxx2rq6C84RTWFM=</DigestValue>
      </Reference>
      <Reference URI="/xl/worksheets/sheet5.xml?ContentType=application/vnd.openxmlformats-officedocument.spreadsheetml.worksheet+xml">
        <DigestMethod Algorithm="http://www.w3.org/2001/04/xmlenc#sha256"/>
        <DigestValue>g4JoqyxGabwR1WgB+Df8BJatbZ0nGzvK7B59Josn5Dg=</DigestValue>
      </Reference>
      <Reference URI="/xl/worksheets/sheet6.xml?ContentType=application/vnd.openxmlformats-officedocument.spreadsheetml.worksheet+xml">
        <DigestMethod Algorithm="http://www.w3.org/2001/04/xmlenc#sha256"/>
        <DigestValue>gRYuPSyOe+MKwwiiw4BoW/Zp6w/CxhF3dwitQo+wv8U=</DigestValue>
      </Reference>
    </Manifest>
    <SignatureProperties>
      <SignatureProperty Id="idSignatureTime" Target="#idPackageSignature">
        <mdssi:SignatureTime xmlns:mdssi="http://schemas.openxmlformats.org/package/2006/digital-signature">
          <mdssi:Format>YYYY-MM-DDThh:mm:ssTZD</mdssi:Format>
          <mdssi:Value>2025-08-13T20:21:43Z</mdssi:Value>
        </mdssi:SignatureTime>
      </SignatureProperty>
    </SignatureProperties>
  </Object>
  <Object Id="idOfficeObject">
    <SignatureProperties>
      <SignatureProperty Id="idOfficeV1Details" Target="#idPackageSignature">
        <SignatureInfoV1 xmlns="http://schemas.microsoft.com/office/2006/digsig">
          <SetupID>{EF26659F-ECD6-4E7E-9A57-DF0E29BDB025}</SetupID>
          <SignatureText>Jean Pierre Cousirat Pfingst</SignatureText>
          <SignatureImage/>
          <SignatureComments/>
          <WindowsVersion>10.0</WindowsVersion>
          <OfficeVersion>16.0.14334/22</OfficeVersion>
          <ApplicationVersion>16.0.14334</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2025-08-13T20:21:43Z</xd:SigningTime>
          <xd:SigningCertificate>
            <xd:Cert>
              <xd:CertDigest>
                <DigestMethod Algorithm="http://www.w3.org/2001/04/xmlenc#sha256"/>
                <DigestValue>0z/40+XAC15M3aApPHnTR+T8fLsbHc64mDZ7WMiJduo=</DigestValue>
              </xd:CertDigest>
              <xd:IssuerSerial>
                <X509IssuerName>C=PY, O=DOCUMENTA S.A., SERIALNUMBER=RUC80050172-1, CN=CA-DOCUMENTA S.A.</X509IssuerName>
                <X509SerialNumber>389210156251201022</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CoGwAA2A0AACBFTUYAAAEA9BoAAKIAAAAGAAAAAAAAAAAAAAAAAAAAgAcAADgEAAATAgAAKwEAAAAAAAAAAAAAAAAAADgaCAD4jw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AEDdQUJ73UHEAAAABAAAAAkAAABMAAAAAAAAAAAAAAAAAAAA//////////9gAAAAMQAzAC8AOAAvADIAMAAyADU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QN1BQnvd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OgAAABHAAAAKQAAADMAAADA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OkAAABIAAAAJQAAAAwAAAAEAAAAVAAAAPQAAAAqAAAAMwAAAOcAAABHAAAAAQAAAABA3UFCe91BKgAAADMAAAAcAAAATAAAAAAAAAAAAAAAAAAAAP//////////hAAAAEoAZQBhAG4AIABQAGkAZQByAHIAZQAgAEMAbwB1AHMAaQByAGEAdAAgAFAAZgBpAG4AZwBzAHQABgAAAAgAAAAIAAAACQAAAAQAAAAJAAAABAAAAAgAAAAGAAAABgAAAAgAAAAEAAAACgAAAAkAAAAJAAAABwAAAAQAAAAGAAAACAAAAAUAAAAEAAAACQAAAAUAAAAEAAAACQAAAAkAAAAHAAAABQ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AAAAACgAAAFAAAAByAAAAXAAAAAEAAAAAQN1BQnvdQQoAAABQAAAAEwAAAEwAAAAAAAAAAAAAAAAAAAD//////////3QAAABSAGUAcAByAGUAcwBlAG4AdABhAG4AdABlACAATABlAGcAYQBsAAAABwAAAAYAAAAHAAAABAAAAAYAAAAFAAAABgAAAAcAAAAEAAAABgAAAAcAAAAEAAAABgAAAAMAAAAFAAAABgAAAAcAAAAG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wAAABgAAAAFAAAAAAAAAP///wAAAAAAJQAAAAwAAAAFAAAATAAAAGQAAAAJAAAAcAAAAPQAAAB8AAAACQAAAHAAAADsAAAADQAAACEA8AAAAAAAAAAAAAAAgD8AAAAAAAAAAAAAgD8AAAAAAAAAAAAAAAAAAAAAAAAAAAAAAAAAAAAAAAAAACUAAAAMAAAAAAAAgCgAAAAMAAAABQAAACUAAAAMAAAAAQAAABgAAAAMAAAAAAAAABIAAAAMAAAAAQAAABYAAAAMAAAAAAAAAFQAAABEAQAACgAAAHAAAADzAAAAfAAAAAEAAAAAQN1BQnvdQQoAAABwAAAAKQAAAEwAAAAEAAAACQAAAHAAAAD1AAAAfQAAAKAAAABGAGkAcgBtAGEAZABvACAAcABvAHIAOgAgAEoARQBBAE4AIABQAEkARQBSAFIARQAgAEMATwBVAFMASQBSAEEAVAAgAFAARgBJAE4ARwBTAFQAAAAGAAAAAwAAAAQAAAAJAAAABgAAAAcAAAAHAAAAAwAAAAcAAAAHAAAABAAAAAMAAAADAAAABAAAAAYAAAAHAAAACAAAAAMAAAAGAAAAAwAAAAYAAAAHAAAABwAAAAYAAAADAAAABwAAAAkAAAAIAAAABgAAAAMAAAAHAAAABwAAAAYAAAADAAAABgAAAAYAAAADAAAACAAAAAgAAAAGAAAABgAAABYAAAAMAAAAAAAAACUAAAAMAAAAAgAAAA4AAAAUAAAAAAAAABAAAAAUAAAA</Object>
  <Object Id="idInvalidSigLnImg">AQAAAGwAAAAAAAAAAAAAAP8AAAB/AAAAAAAAAAAAAACoGwAA2A0AACBFTUYAAAEAZCAAAKkAAAAGAAAAAAAAAAAAAAAAAAAAgAcAADgEAAATAgAAKwEAAAAAAAAAAAAAAAAAADgaCAD4jw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AEDdQUJ73U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QN1BQnvd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OgAAABHAAAAKQAAADMAAADA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OkAAABIAAAAJQAAAAwAAAAEAAAAVAAAAPQAAAAqAAAAMwAAAOcAAABHAAAAAQAAAABA3UFCe91BKgAAADMAAAAcAAAATAAAAAAAAAAAAAAAAAAAAP//////////hAAAAEoAZQBhAG4AIABQAGkAZQByAHIAZQAgAEMAbwB1AHMAaQByAGEAdAAgAFAAZgBpAG4AZwBzAHQABgAAAAgAAAAIAAAACQAAAAQAAAAJAAAABAAAAAgAAAAGAAAABgAAAAgAAAAEAAAACgAAAAkAAAAJAAAABwAAAAQAAAAGAAAACAAAAAUAAAAEAAAACQAAAAUAAAAEAAAACQAAAAkAAAAHAAAABQ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AAAAACgAAAFAAAAByAAAAXAAAAAEAAAAAQN1BQnvdQQoAAABQAAAAEwAAAEwAAAAAAAAAAAAAAAAAAAD//////////3QAAABSAGUAcAByAGUAcwBlAG4AdABhAG4AdABlACAATABlAGcAYQBsAAAABwAAAAYAAAAHAAAABAAAAAYAAAAFAAAABgAAAAcAAAAEAAAABgAAAAcAAAAEAAAABgAAAAMAAAAFAAAABgAAAAcAAAAG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wAAABgAAAAFAAAAAAAAAP///wAAAAAAJQAAAAwAAAAFAAAATAAAAGQAAAAJAAAAcAAAAPQAAAB8AAAACQAAAHAAAADsAAAADQAAACEA8AAAAAAAAAAAAAAAgD8AAAAAAAAAAAAAgD8AAAAAAAAAAAAAAAAAAAAAAAAAAAAAAAAAAAAAAAAAACUAAAAMAAAAAAAAgCgAAAAMAAAABQAAACUAAAAMAAAAAQAAABgAAAAMAAAAAAAAABIAAAAMAAAAAQAAABYAAAAMAAAAAAAAAFQAAABEAQAACgAAAHAAAADzAAAAfAAAAAEAAAAAQN1BQnvdQQoAAABwAAAAKQAAAEwAAAAEAAAACQAAAHAAAAD1AAAAfQAAAKAAAABGAGkAcgBtAGEAZABvACAAcABvAHIAOgAgAEoARQBBAE4AIABQAEkARQBSAFIARQAgAEMATwBVAFMASQBSAEEAVAAgAFAARgBJAE4ARwBTAFQAAAAGAAAAAwAAAAQAAAAJAAAABgAAAAcAAAAHAAAAAwAAAAcAAAAHAAAABAAAAAMAAAADAAAABAAAAAYAAAAHAAAACAAAAAMAAAAGAAAAAwAAAAYAAAAHAAAABwAAAAYAAAADAAAABwAAAAkAAAAIAAAABgAAAAMAAAAHAAAABwAAAAYAAAADAAAABgAAAAYAAAADAAAACAAAAAgAAAAGAAAABgAAABYAAAAMAAAAAAAAACUAAAAMAAAAAgAAAA4AAAAUAAAAAAAAABAAAAAU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UVQhHD6GjFIm+NxEqqxhNImBLHcFKtieMy0jI14LVw8=</DigestValue>
    </Reference>
    <Reference Type="http://www.w3.org/2000/09/xmldsig#Object" URI="#idOfficeObject">
      <DigestMethod Algorithm="http://www.w3.org/2001/04/xmlenc#sha256"/>
      <DigestValue>HdhuS33p4qsltgIEC2di15kqO6beAXGndlAdVYWPdiI=</DigestValue>
    </Reference>
    <Reference Type="http://uri.etsi.org/01903#SignedProperties" URI="#idSignedProperties">
      <Transforms>
        <Transform Algorithm="http://www.w3.org/TR/2001/REC-xml-c14n-20010315"/>
      </Transforms>
      <DigestMethod Algorithm="http://www.w3.org/2001/04/xmlenc#sha256"/>
      <DigestValue>/QvLQegOef662OtFYrqjm+uXYTcYaQmnJ+W2jwM3GEk=</DigestValue>
    </Reference>
    <Reference Type="http://www.w3.org/2000/09/xmldsig#Object" URI="#idValidSigLnImg">
      <DigestMethod Algorithm="http://www.w3.org/2001/04/xmlenc#sha256"/>
      <DigestValue>abwgF4/ss5lDr8i3dWxjoVHN+J1KIK+nE5hB10ziz20=</DigestValue>
    </Reference>
    <Reference Type="http://www.w3.org/2000/09/xmldsig#Object" URI="#idInvalidSigLnImg">
      <DigestMethod Algorithm="http://www.w3.org/2001/04/xmlenc#sha256"/>
      <DigestValue>qbaQkWgFjToyKYVREfmvqvYrPqYhTrU0b61ZwzY2b58=</DigestValue>
    </Reference>
  </SignedInfo>
  <SignatureValue>O+41CFTnAUbslE/pDhxnyV5+UxpMu/09vYYF6+VrkZTEl9Zl8S6no8LrLWPjw4zpLluAtaUZt7zd
PWv4De8Qy60Nt0JvwaqaueEyyI31M3ThmA6q4RJlSnG8w6LFp8TxRpIyZsCWdMwUJwdKwEFNy/97
ZeZGbqo5fDj7RjYHO7Lai28gM+pGwuKbkn1bpNraJbcCSdU1j8RWMCuI+ptAhC57HUIqEqvklUCf
dd94QkyhQzWn7hKAiumu8wDhL+2chWNwrmNusMsvKaRpPazBww02tiPU3O2mTQ+bhbrLhAevIVgT
KQZu12/C/nHper4THXluKbl9FM4DnoqevoHrzw==</SignatureValue>
  <KeyInfo>
    <X509Data>
      <X509Certificate>MIIIiDCCBnCgAwIBAgIIBWbAkzJTvf4wDQYJKoZIhvcNAQELBQAwWjEaMBgGA1UEAwwRQ0EtRE9DVU1FTlRBIFMuQS4xFjAUBgNVBAUTDVJVQzgwMDUwMTcyLTExFzAVBgNVBAoMDkRPQ1VNRU5UQSBTLkEuMQswCQYDVQQGEwJQWTAeFw0yNDAyMjIxODM3MDBaFw0yNjAyMjExODM3MDBaMIG9MSUwIwYDVQQDDBxKRUFOIFBJRVJSRSBDT1VTSVJBVCBQRklOR1NUMRIwEAYDVQQFEwlDSTQxNzc5OTYxFDASBgNVBCoMC0pFQU4gUElFUlJFMRkwFwYDVQQEDBBDT1VTSVJBVCBQRklOR1NUMQswCQYDVQQLDAJGMjE1MDMGA1UECgwsQ0VSVElGSUNBRE8gQ1VBTElGSUNBRE8gREUgRklSTUEgRUxFQ1RST05JQ0ExCzAJBgNVBAYTAlBZMIIBIjANBgkqhkiG9w0BAQEFAAOCAQ8AMIIBCgKCAQEAwHO09dJD4KeKOzHggkcRUT1Hu2+uIUjEhaauyXjOYUkA8SEdHwekyM8Nzx0Aj85WK0h2D/TGv4aQeNe/zvRAHJbaGPeC3uERG5rDC6hzenjV2o0JpfeFN0qHDpGaoahCL+MYT0mWB3rwVF+HQMMM487OMdEI8eDmJvyu93JACaMrclC/0m/TmXVFpDvf/G5K0ML7jS/85VKDofNY2DhHIHOljHcXoCHKKxvIgutJsbGodZPDaHLFHFnhCdcf7Tt1sxFcjxNMqgfVK7pd24Wlxi++qxhxFgpohgEU78P/7IuIQAj6u67oj+P/zYg2Z4QNs1kmPBYA7qqqwR65GHlzLwIDAQABo4ID7DCCA+gwDAYDVR0TAQH/BAIwADAfBgNVHSMEGDAWgBShPYUrzdgslh85AgyfUztY2JULezCBlAYIKwYBBQUHAQEEgYcwgYQwVQYIKwYBBQUHMAKGSWh0dHBzOi8vd3d3LmRpZ2l0by5jb20ucHkvdXBsb2Fkcy9jZXJ0aWZpY2Fkby1kb2N1bWVudGEtc2EtMTUzNTExNzc3MS5jcnQwKwYIKwYBBQUHMAGGH2h0dHBzOi8vd3d3LmRpZ2l0by5jb20ucHkvb2NzcC8wTwYDVR0RBEgwRoEYai5jb3VzaXJhdEBpbmRleGNic2E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wGnJKq4tw8Vun/CerpItlBnaByQwDgYDVR0PAQH/BAQDAgXgMA0GCSqGSIb3DQEBCwUAA4ICAQCQXGEmles/R4RSxxS47s4WLybqParJfdFlibbEEvq9oazucdD5rplQuEI4WmbN5I6QX+towdysgGfrGG1i70Vavh5CwDQ9o5eZVJE54xoKFudTQ3qmEscCi0Y67wHd1gsMhWUWXcoWxz6v0S19ds1DqHiHMuFZaQHGIaO6KsRuZuZgoxpjvdQ1K0URdluuFwgyaFrIThwP9W95Z7rkAFLqJnBUhAA0aCQQ1g6T8EYhLDMU6ohJlXj1HFcqAGKMFlsgxRfoZ3w3ROlvdgx3BtmjLe03PO2EP4Meu/OCX3MBkNnx2s/IBzkcEuSfmdBg7wkqmBwy19Cv6ECKO2KXRa20InY8dDfv1hwdXaZc9ZEcakOnGXgBKfhi8ztUK8l/r+CSafERYfqLoWwCewhQ0X5oUPI6CGf3DyiBKswWNow1JSK2ERVmohOx8vnaapMeM/FvK4k6JDoDU8HwUHNp+ROjkv2RFmNpD76OHmYRYzPPvkJ7ezT6lUaywf+fMHUnCXSkT47FhewdFDaRGL2NQfLtC14sdlKihKuq0crE7fh4PoaMp8TgK5uc+cDMLXm7IcSCD0lQg4SG16DYyhMk4Dlcj0mcC/bvRMmBHmlAaXJaHaPwYyGyaIndPx9ibtWgbF2Nkfuvojmnlpm0UjiH80hYlRGZiJNJD06yUE11V4k6N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Gtik1VBzvMGx8O0iEdiEXAkn7Iy/ZeDNLVmml+/rdtQ=</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hjdEYyaLOxLt8cLBUmVM65GJ/yy5FHCNa35UtpMIj38=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hjdEYyaLOxLt8cLBUmVM65GJ/yy5FHCNa35UtpMIj38=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hjdEYyaLOxLt8cLBUmVM65GJ/yy5FHCNa35UtpMIj38=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hjdEYyaLOxLt8cLBUmVM65GJ/yy5FHCNa35UtpMIj38=</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hjdEYyaLOxLt8cLBUmVM65GJ/yy5FHCNa35UtpMIj38=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bK/AON4O9MywY2lwTVc+nRhiC9HWMxhBxwlqGOtMwOQ=</DigestValue>
      </Reference>
      <Reference URI="/xl/drawings/vmlDrawing2.vml?ContentType=application/vnd.openxmlformats-officedocument.vmlDrawing">
        <DigestMethod Algorithm="http://www.w3.org/2001/04/xmlenc#sha256"/>
        <DigestValue>AWwNggZ45oHv53N4/lw9e2Qt5Fuay6N0B5GOyxOj2wg=</DigestValue>
      </Reference>
      <Reference URI="/xl/drawings/vmlDrawing3.vml?ContentType=application/vnd.openxmlformats-officedocument.vmlDrawing">
        <DigestMethod Algorithm="http://www.w3.org/2001/04/xmlenc#sha256"/>
        <DigestValue>ZPiAQn9mzeOMyB1J5c8zK6zaQQMQcizpw6zzenIewOk=</DigestValue>
      </Reference>
      <Reference URI="/xl/drawings/vmlDrawing4.vml?ContentType=application/vnd.openxmlformats-officedocument.vmlDrawing">
        <DigestMethod Algorithm="http://www.w3.org/2001/04/xmlenc#sha256"/>
        <DigestValue>f3PJcISPMvH9w1I3eT54nHqxadpN4651BX4YNAuLfNE=</DigestValue>
      </Reference>
      <Reference URI="/xl/drawings/vmlDrawing5.vml?ContentType=application/vnd.openxmlformats-officedocument.vmlDrawing">
        <DigestMethod Algorithm="http://www.w3.org/2001/04/xmlenc#sha256"/>
        <DigestValue>puk94xgpEDfkwfmn+CwAtMwB2Vaa7toQeCKHnjv7Odw=</DigestValue>
      </Reference>
      <Reference URI="/xl/drawings/vmlDrawing6.vml?ContentType=application/vnd.openxmlformats-officedocument.vmlDrawing">
        <DigestMethod Algorithm="http://www.w3.org/2001/04/xmlenc#sha256"/>
        <DigestValue>IrqLUGoD+G/wVhSDAaoFCod80Y4+X5qBLPYxYlEhAis=</DigestValue>
      </Reference>
      <Reference URI="/xl/media/image1.emf?ContentType=image/x-emf">
        <DigestMethod Algorithm="http://www.w3.org/2001/04/xmlenc#sha256"/>
        <DigestValue>fRH91Fc3Ox+fFHhiM+QwX19JkhZd99tbb3PVcbfXHEc=</DigestValue>
      </Reference>
      <Reference URI="/xl/media/image2.emf?ContentType=image/x-emf">
        <DigestMethod Algorithm="http://www.w3.org/2001/04/xmlenc#sha256"/>
        <DigestValue>AzYkIh0Fjdee7HhX1YcWOqNfeCgUv+PvvgwkODBVAG4=</DigestValue>
      </Reference>
      <Reference URI="/xl/media/image3.emf?ContentType=image/x-emf">
        <DigestMethod Algorithm="http://www.w3.org/2001/04/xmlenc#sha256"/>
        <DigestValue>0yFVvCqWovR03nGNNlEhqe8Mw4lm1gOJ+YCyJg1DHGs=</DigestValue>
      </Reference>
      <Reference URI="/xl/media/image4.emf?ContentType=image/x-emf">
        <DigestMethod Algorithm="http://www.w3.org/2001/04/xmlenc#sha256"/>
        <DigestValue>as94P+bDOnZLl4sBjUO7/inyQvoXJ15X73+unW3a0e4=</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kK5fZG5P+Bg98KD7ODDi08P4KW6Kd/t+MMuRGwyvJ/I=</DigestValue>
      </Reference>
      <Reference URI="/xl/styles.xml?ContentType=application/vnd.openxmlformats-officedocument.spreadsheetml.styles+xml">
        <DigestMethod Algorithm="http://www.w3.org/2001/04/xmlenc#sha256"/>
        <DigestValue>o3nw5AJTWlHZ6KtrF4zw2JcowzsHUNmBsD+v0CwpJ1E=</DigestValue>
      </Reference>
      <Reference URI="/xl/theme/theme1.xml?ContentType=application/vnd.openxmlformats-officedocument.theme+xml">
        <DigestMethod Algorithm="http://www.w3.org/2001/04/xmlenc#sha256"/>
        <DigestValue>Q1Y4CPpXAEfTWbGgm5zElx8B0pHQK4RzdZXVzDJUMDc=</DigestValue>
      </Reference>
      <Reference URI="/xl/workbook.xml?ContentType=application/vnd.openxmlformats-officedocument.spreadsheetml.sheet.main+xml">
        <DigestMethod Algorithm="http://www.w3.org/2001/04/xmlenc#sha256"/>
        <DigestValue>A70kkR2x6ox58szn57L8WE4ae5DlKJCnPdER6AjqSOM=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hBmMzHgwt2Xhw6nuc0oXhQ29dchS8lWVO4b+G4JE8Pg=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KGCzyyUbN5aM3y/IJh7Cxgm1AXunXbQig1LdgWivuy8=</DigestValue>
      </Reference>
      <Reference URI="/xl/worksheets/sheet2.xml?ContentType=application/vnd.openxmlformats-officedocument.spreadsheetml.worksheet+xml">
        <DigestMethod Algorithm="http://www.w3.org/2001/04/xmlenc#sha256"/>
        <DigestValue>a5Jop0tLh7stz18R9spFNjhFqTLYPXTo5dIN1NWimeM=</DigestValue>
      </Reference>
      <Reference URI="/xl/worksheets/sheet3.xml?ContentType=application/vnd.openxmlformats-officedocument.spreadsheetml.worksheet+xml">
        <DigestMethod Algorithm="http://www.w3.org/2001/04/xmlenc#sha256"/>
        <DigestValue>QsAHvYdXHUYJMrSb/7qf9cXtJIjmvS/Q5AEnkYYq2g0=</DigestValue>
      </Reference>
      <Reference URI="/xl/worksheets/sheet4.xml?ContentType=application/vnd.openxmlformats-officedocument.spreadsheetml.worksheet+xml">
        <DigestMethod Algorithm="http://www.w3.org/2001/04/xmlenc#sha256"/>
        <DigestValue>7pKCWVJWEwyy3xn1NPspTLMF5hLrUxx2rq6C84RTWFM=</DigestValue>
      </Reference>
      <Reference URI="/xl/worksheets/sheet5.xml?ContentType=application/vnd.openxmlformats-officedocument.spreadsheetml.worksheet+xml">
        <DigestMethod Algorithm="http://www.w3.org/2001/04/xmlenc#sha256"/>
        <DigestValue>g4JoqyxGabwR1WgB+Df8BJatbZ0nGzvK7B59Josn5Dg=</DigestValue>
      </Reference>
      <Reference URI="/xl/worksheets/sheet6.xml?ContentType=application/vnd.openxmlformats-officedocument.spreadsheetml.worksheet+xml">
        <DigestMethod Algorithm="http://www.w3.org/2001/04/xmlenc#sha256"/>
        <DigestValue>gRYuPSyOe+MKwwiiw4BoW/Zp6w/CxhF3dwitQo+wv8U=</DigestValue>
      </Reference>
    </Manifest>
    <SignatureProperties>
      <SignatureProperty Id="idSignatureTime" Target="#idPackageSignature">
        <mdssi:SignatureTime xmlns:mdssi="http://schemas.openxmlformats.org/package/2006/digital-signature">
          <mdssi:Format>YYYY-MM-DDThh:mm:ssTZD</mdssi:Format>
          <mdssi:Value>2025-08-13T20:21:52Z</mdssi:Value>
        </mdssi:SignatureTime>
      </SignatureProperty>
    </SignatureProperties>
  </Object>
  <Object Id="idOfficeObject">
    <SignatureProperties>
      <SignatureProperty Id="idOfficeV1Details" Target="#idPackageSignature">
        <SignatureInfoV1 xmlns="http://schemas.microsoft.com/office/2006/digsig">
          <SetupID>{B2079512-6842-4E48-AD62-19A85AF7DFAC}</SetupID>
          <SignatureText>Jean Pierre Cousirat Pfingst</SignatureText>
          <SignatureImage/>
          <SignatureComments/>
          <WindowsVersion>10.0</WindowsVersion>
          <OfficeVersion>16.0.14334/22</OfficeVersion>
          <ApplicationVersion>16.0.14334</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2025-08-13T20:21:52Z</xd:SigningTime>
          <xd:SigningCertificate>
            <xd:Cert>
              <xd:CertDigest>
                <DigestMethod Algorithm="http://www.w3.org/2001/04/xmlenc#sha256"/>
                <DigestValue>0z/40+XAC15M3aApPHnTR+T8fLsbHc64mDZ7WMiJduo=</DigestValue>
              </xd:CertDigest>
              <xd:IssuerSerial>
                <X509IssuerName>C=PY, O=DOCUMENTA S.A., SERIALNUMBER=RUC80050172-1, CN=CA-DOCUMENTA S.A.</X509IssuerName>
                <X509SerialNumber>389210156251201022</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CoGwAA2A0AACBFTUYAAAEA9BoAAKIAAAAGAAAAAAAAAAAAAAAAAAAAgAcAADgEAAATAgAAKwEAAAAAAAAAAAAAAAAAADgaCAD4jw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AEDdQUJ73UHEAAAABAAAAAkAAABMAAAAAAAAAAAAAAAAAAAA//////////9gAAAAMQAzAC8AOAAvADIAMAAyADU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QN1BQnvd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OgAAABHAAAAKQAAADMAAADA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OkAAABIAAAAJQAAAAwAAAAEAAAAVAAAAPQAAAAqAAAAMwAAAOcAAABHAAAAAQAAAABA3UFCe91BKgAAADMAAAAcAAAATAAAAAAAAAAAAAAAAAAAAP//////////hAAAAEoAZQBhAG4AIABQAGkAZQByAHIAZQAgAEMAbwB1AHMAaQByAGEAdAAgAFAAZgBpAG4AZwBzAHQABgAAAAgAAAAIAAAACQAAAAQAAAAJAAAABAAAAAgAAAAGAAAABgAAAAgAAAAEAAAACgAAAAkAAAAJAAAABwAAAAQAAAAGAAAACAAAAAUAAAAEAAAACQAAAAUAAAAEAAAACQAAAAkAAAAHAAAABQ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AAAAACgAAAFAAAAByAAAAXAAAAAEAAAAAQN1BQnvdQQoAAABQAAAAEwAAAEwAAAAAAAAAAAAAAAAAAAD//////////3QAAABSAGUAcAByAGUAcwBlAG4AdABhAG4AdABlACAATABlAGcAYQBsAAAABwAAAAYAAAAHAAAABAAAAAYAAAAFAAAABgAAAAcAAAAEAAAABgAAAAcAAAAEAAAABgAAAAMAAAAFAAAABgAAAAcAAAAG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wAAABgAAAAFAAAAAAAAAP///wAAAAAAJQAAAAwAAAAFAAAATAAAAGQAAAAJAAAAcAAAAPQAAAB8AAAACQAAAHAAAADsAAAADQAAACEA8AAAAAAAAAAAAAAAgD8AAAAAAAAAAAAAgD8AAAAAAAAAAAAAAAAAAAAAAAAAAAAAAAAAAAAAAAAAACUAAAAMAAAAAAAAgCgAAAAMAAAABQAAACUAAAAMAAAAAQAAABgAAAAMAAAAAAAAABIAAAAMAAAAAQAAABYAAAAMAAAAAAAAAFQAAABEAQAACgAAAHAAAADzAAAAfAAAAAEAAAAAQN1BQnvdQQoAAABwAAAAKQAAAEwAAAAEAAAACQAAAHAAAAD1AAAAfQAAAKAAAABGAGkAcgBtAGEAZABvACAAcABvAHIAOgAgAEoARQBBAE4AIABQAEkARQBSAFIARQAgAEMATwBVAFMASQBSAEEAVAAgAFAARgBJAE4ARwBTAFQAAAAGAAAAAwAAAAQAAAAJAAAABgAAAAcAAAAHAAAAAwAAAAcAAAAHAAAABAAAAAMAAAADAAAABAAAAAYAAAAHAAAACAAAAAMAAAAGAAAAAwAAAAYAAAAHAAAABwAAAAYAAAADAAAABwAAAAkAAAAIAAAABgAAAAMAAAAHAAAABwAAAAYAAAADAAAABgAAAAYAAAADAAAACAAAAAgAAAAGAAAABgAAABYAAAAMAAAAAAAAACUAAAAMAAAAAgAAAA4AAAAUAAAAAAAAABAAAAAUAAAA</Object>
  <Object Id="idInvalidSigLnImg">AQAAAGwAAAAAAAAAAAAAAP8AAAB/AAAAAAAAAAAAAACoGwAA2A0AACBFTUYAAAEAZCAAAKkAAAAGAAAAAAAAAAAAAAAAAAAAgAcAADgEAAATAgAAKwEAAAAAAAAAAAAAAAAAADgaCAD4jw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AEDdQUJ73U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QN1BQnvd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OgAAABHAAAAKQAAADMAAADA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OkAAABIAAAAJQAAAAwAAAAEAAAAVAAAAPQAAAAqAAAAMwAAAOcAAABHAAAAAQAAAABA3UFCe91BKgAAADMAAAAcAAAATAAAAAAAAAAAAAAAAAAAAP//////////hAAAAEoAZQBhAG4AIABQAGkAZQByAHIAZQAgAEMAbwB1AHMAaQByAGEAdAAgAFAAZgBpAG4AZwBzAHQABgAAAAgAAAAIAAAACQAAAAQAAAAJAAAABAAAAAgAAAAGAAAABgAAAAgAAAAEAAAACgAAAAkAAAAJAAAABwAAAAQAAAAGAAAACAAAAAUAAAAEAAAACQAAAAUAAAAEAAAACQAAAAkAAAAHAAAABQ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AAAAACgAAAFAAAAByAAAAXAAAAAEAAAAAQN1BQnvdQQoAAABQAAAAEwAAAEwAAAAAAAAAAAAAAAAAAAD//////////3QAAABSAGUAcAByAGUAcwBlAG4AdABhAG4AdABlACAATABlAGcAYQBsAAAABwAAAAYAAAAHAAAABAAAAAYAAAAFAAAABgAAAAcAAAAEAAAABgAAAAcAAAAEAAAABgAAAAMAAAAFAAAABgAAAAcAAAAG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wAAABgAAAAFAAAAAAAAAP///wAAAAAAJQAAAAwAAAAFAAAATAAAAGQAAAAJAAAAcAAAAPQAAAB8AAAACQAAAHAAAADsAAAADQAAACEA8AAAAAAAAAAAAAAAgD8AAAAAAAAAAAAAgD8AAAAAAAAAAAAAAAAAAAAAAAAAAAAAAAAAAAAAAAAAACUAAAAMAAAAAAAAgCgAAAAMAAAABQAAACUAAAAMAAAAAQAAABgAAAAMAAAAAAAAABIAAAAMAAAAAQAAABYAAAAMAAAAAAAAAFQAAABEAQAACgAAAHAAAADzAAAAfAAAAAEAAAAAQN1BQnvdQQoAAABwAAAAKQAAAEwAAAAEAAAACQAAAHAAAAD1AAAAfQAAAKAAAABGAGkAcgBtAGEAZABvACAAcABvAHIAOgAgAEoARQBBAE4AIABQAEkARQBSAFIARQAgAEMATwBVAFMASQBSAEEAVAAgAFAARgBJAE4ARwBTAFQAAAAGAAAAAwAAAAQAAAAJAAAABgAAAAcAAAAHAAAAAwAAAAcAAAAHAAAABAAAAAMAAAADAAAABAAAAAYAAAAHAAAACAAAAAMAAAAGAAAAAwAAAAYAAAAHAAAABwAAAAYAAAADAAAABwAAAAkAAAAIAAAABgAAAAMAAAAHAAAABwAAAAYAAAADAAAABgAAAAYAAAADAAAACAAAAAgAAAAGAAAABgAAABYAAAAMAAAAAAAAACUAAAAMAAAAAgAAAA4AAAAUAAAAAAAAABAAAAAU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3zYpyu7FcPXUMQe1PGOnwisyQSthWXRaQSgM4jzwn3Y=</DigestValue>
    </Reference>
    <Reference Type="http://www.w3.org/2000/09/xmldsig#Object" URI="#idOfficeObject">
      <DigestMethod Algorithm="http://www.w3.org/2001/04/xmlenc#sha256"/>
      <DigestValue>bbIRbY1hDdJjZbqEXC8srCrWDIV6Hod8HKuZ4A5Knik=</DigestValue>
    </Reference>
    <Reference Type="http://uri.etsi.org/01903#SignedProperties" URI="#idSignedProperties">
      <Transforms>
        <Transform Algorithm="http://www.w3.org/TR/2001/REC-xml-c14n-20010315"/>
      </Transforms>
      <DigestMethod Algorithm="http://www.w3.org/2001/04/xmlenc#sha256"/>
      <DigestValue>1NZDG87nhFqFWkvK6L98ek+q/Re6HZ0gk4+MjFvKJJ0=</DigestValue>
    </Reference>
    <Reference Type="http://www.w3.org/2000/09/xmldsig#Object" URI="#idValidSigLnImg">
      <DigestMethod Algorithm="http://www.w3.org/2001/04/xmlenc#sha256"/>
      <DigestValue>yRrTbmidKuy4uzRgzWp0I2jaMB0xYGFmwAk0WDZUTts=</DigestValue>
    </Reference>
    <Reference Type="http://www.w3.org/2000/09/xmldsig#Object" URI="#idInvalidSigLnImg">
      <DigestMethod Algorithm="http://www.w3.org/2001/04/xmlenc#sha256"/>
      <DigestValue>qbaQkWgFjToyKYVREfmvqvYrPqYhTrU0b61ZwzY2b58=</DigestValue>
    </Reference>
  </SignedInfo>
  <SignatureValue>pqfYMzMIYLYKRUlyrU0ml4FhWN/+O7fmfGmIasXAwLfoAWi8idjuQ+8sae0VPlP+VX8iNQEbzHMq
yZneFzb1TyH8fpZn5oNO50UMDfG4ewif57vZQ+/DzVXifeGtxpCjjcwlCErMD4FEdLvMKucXb72S
ddVi5z8qIhvkpFoJC5Gv8BxMd+opN33kfuOTe/L9HZM7Tr8qaWb6fecTGnJExedhWGPJnxUVB3Qi
mdwSE1OVT2yV6xet/q9PW/AFN5jI1kmn/CU5LIHSLfo4Zz/oPJKXAQklLjCsua83qxRKyisTFfuE
Q3VuN55/9MXH0fSUbp4qEg9r77owy8zEyVKbRw==</SignatureValue>
  <KeyInfo>
    <X509Data>
      <X509Certificate>MIIIiDCCBnCgAwIBAgIIBWbAkzJTvf4wDQYJKoZIhvcNAQELBQAwWjEaMBgGA1UEAwwRQ0EtRE9DVU1FTlRBIFMuQS4xFjAUBgNVBAUTDVJVQzgwMDUwMTcyLTExFzAVBgNVBAoMDkRPQ1VNRU5UQSBTLkEuMQswCQYDVQQGEwJQWTAeFw0yNDAyMjIxODM3MDBaFw0yNjAyMjExODM3MDBaMIG9MSUwIwYDVQQDDBxKRUFOIFBJRVJSRSBDT1VTSVJBVCBQRklOR1NUMRIwEAYDVQQFEwlDSTQxNzc5OTYxFDASBgNVBCoMC0pFQU4gUElFUlJFMRkwFwYDVQQEDBBDT1VTSVJBVCBQRklOR1NUMQswCQYDVQQLDAJGMjE1MDMGA1UECgwsQ0VSVElGSUNBRE8gQ1VBTElGSUNBRE8gREUgRklSTUEgRUxFQ1RST05JQ0ExCzAJBgNVBAYTAlBZMIIBIjANBgkqhkiG9w0BAQEFAAOCAQ8AMIIBCgKCAQEAwHO09dJD4KeKOzHggkcRUT1Hu2+uIUjEhaauyXjOYUkA8SEdHwekyM8Nzx0Aj85WK0h2D/TGv4aQeNe/zvRAHJbaGPeC3uERG5rDC6hzenjV2o0JpfeFN0qHDpGaoahCL+MYT0mWB3rwVF+HQMMM487OMdEI8eDmJvyu93JACaMrclC/0m/TmXVFpDvf/G5K0ML7jS/85VKDofNY2DhHIHOljHcXoCHKKxvIgutJsbGodZPDaHLFHFnhCdcf7Tt1sxFcjxNMqgfVK7pd24Wlxi++qxhxFgpohgEU78P/7IuIQAj6u67oj+P/zYg2Z4QNs1kmPBYA7qqqwR65GHlzLwIDAQABo4ID7DCCA+gwDAYDVR0TAQH/BAIwADAfBgNVHSMEGDAWgBShPYUrzdgslh85AgyfUztY2JULezCBlAYIKwYBBQUHAQEEgYcwgYQwVQYIKwYBBQUHMAKGSWh0dHBzOi8vd3d3LmRpZ2l0by5jb20ucHkvdXBsb2Fkcy9jZXJ0aWZpY2Fkby1kb2N1bWVudGEtc2EtMTUzNTExNzc3MS5jcnQwKwYIKwYBBQUHMAGGH2h0dHBzOi8vd3d3LmRpZ2l0by5jb20ucHkvb2NzcC8wTwYDVR0RBEgwRoEYai5jb3VzaXJhdEBpbmRleGNic2E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wGnJKq4tw8Vun/CerpItlBnaByQwDgYDVR0PAQH/BAQDAgXgMA0GCSqGSIb3DQEBCwUAA4ICAQCQXGEmles/R4RSxxS47s4WLybqParJfdFlibbEEvq9oazucdD5rplQuEI4WmbN5I6QX+towdysgGfrGG1i70Vavh5CwDQ9o5eZVJE54xoKFudTQ3qmEscCi0Y67wHd1gsMhWUWXcoWxz6v0S19ds1DqHiHMuFZaQHGIaO6KsRuZuZgoxpjvdQ1K0URdluuFwgyaFrIThwP9W95Z7rkAFLqJnBUhAA0aCQQ1g6T8EYhLDMU6ohJlXj1HFcqAGKMFlsgxRfoZ3w3ROlvdgx3BtmjLe03PO2EP4Meu/OCX3MBkNnx2s/IBzkcEuSfmdBg7wkqmBwy19Cv6ECKO2KXRa20InY8dDfv1hwdXaZc9ZEcakOnGXgBKfhi8ztUK8l/r+CSafERYfqLoWwCewhQ0X5oUPI6CGf3DyiBKswWNow1JSK2ERVmohOx8vnaapMeM/FvK4k6JDoDU8HwUHNp+ROjkv2RFmNpD76OHmYRYzPPvkJ7ezT6lUaywf+fMHUnCXSkT47FhewdFDaRGL2NQfLtC14sdlKihKuq0crE7fh4PoaMp8TgK5uc+cDMLXm7IcSCD0lQg4SG16DYyhMk4Dlcj0mcC/bvRMmBHmlAaXJaHaPwYyGyaIndPx9ibtWgbF2Nkfuvojmnlpm0UjiH80hYlRGZiJNJD06yUE11V4k6N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Gtik1VBzvMGx8O0iEdiEXAkn7Iy/ZeDNLVmml+/rdtQ=</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hjdEYyaLOxLt8cLBUmVM65GJ/yy5FHCNa35UtpMIj38=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hjdEYyaLOxLt8cLBUmVM65GJ/yy5FHCNa35UtpMIj38=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hjdEYyaLOxLt8cLBUmVM65GJ/yy5FHCNa35UtpMIj38=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hjdEYyaLOxLt8cLBUmVM65GJ/yy5FHCNa35UtpMIj38=</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hjdEYyaLOxLt8cLBUmVM65GJ/yy5FHCNa35UtpMIj38=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bK/AON4O9MywY2lwTVc+nRhiC9HWMxhBxwlqGOtMwOQ=</DigestValue>
      </Reference>
      <Reference URI="/xl/drawings/vmlDrawing2.vml?ContentType=application/vnd.openxmlformats-officedocument.vmlDrawing">
        <DigestMethod Algorithm="http://www.w3.org/2001/04/xmlenc#sha256"/>
        <DigestValue>AWwNggZ45oHv53N4/lw9e2Qt5Fuay6N0B5GOyxOj2wg=</DigestValue>
      </Reference>
      <Reference URI="/xl/drawings/vmlDrawing3.vml?ContentType=application/vnd.openxmlformats-officedocument.vmlDrawing">
        <DigestMethod Algorithm="http://www.w3.org/2001/04/xmlenc#sha256"/>
        <DigestValue>ZPiAQn9mzeOMyB1J5c8zK6zaQQMQcizpw6zzenIewOk=</DigestValue>
      </Reference>
      <Reference URI="/xl/drawings/vmlDrawing4.vml?ContentType=application/vnd.openxmlformats-officedocument.vmlDrawing">
        <DigestMethod Algorithm="http://www.w3.org/2001/04/xmlenc#sha256"/>
        <DigestValue>f3PJcISPMvH9w1I3eT54nHqxadpN4651BX4YNAuLfNE=</DigestValue>
      </Reference>
      <Reference URI="/xl/drawings/vmlDrawing5.vml?ContentType=application/vnd.openxmlformats-officedocument.vmlDrawing">
        <DigestMethod Algorithm="http://www.w3.org/2001/04/xmlenc#sha256"/>
        <DigestValue>puk94xgpEDfkwfmn+CwAtMwB2Vaa7toQeCKHnjv7Odw=</DigestValue>
      </Reference>
      <Reference URI="/xl/drawings/vmlDrawing6.vml?ContentType=application/vnd.openxmlformats-officedocument.vmlDrawing">
        <DigestMethod Algorithm="http://www.w3.org/2001/04/xmlenc#sha256"/>
        <DigestValue>IrqLUGoD+G/wVhSDAaoFCod80Y4+X5qBLPYxYlEhAis=</DigestValue>
      </Reference>
      <Reference URI="/xl/media/image1.emf?ContentType=image/x-emf">
        <DigestMethod Algorithm="http://www.w3.org/2001/04/xmlenc#sha256"/>
        <DigestValue>fRH91Fc3Ox+fFHhiM+QwX19JkhZd99tbb3PVcbfXHEc=</DigestValue>
      </Reference>
      <Reference URI="/xl/media/image2.emf?ContentType=image/x-emf">
        <DigestMethod Algorithm="http://www.w3.org/2001/04/xmlenc#sha256"/>
        <DigestValue>AzYkIh0Fjdee7HhX1YcWOqNfeCgUv+PvvgwkODBVAG4=</DigestValue>
      </Reference>
      <Reference URI="/xl/media/image3.emf?ContentType=image/x-emf">
        <DigestMethod Algorithm="http://www.w3.org/2001/04/xmlenc#sha256"/>
        <DigestValue>0yFVvCqWovR03nGNNlEhqe8Mw4lm1gOJ+YCyJg1DHGs=</DigestValue>
      </Reference>
      <Reference URI="/xl/media/image4.emf?ContentType=image/x-emf">
        <DigestMethod Algorithm="http://www.w3.org/2001/04/xmlenc#sha256"/>
        <DigestValue>as94P+bDOnZLl4sBjUO7/inyQvoXJ15X73+unW3a0e4=</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kK5fZG5P+Bg98KD7ODDi08P4KW6Kd/t+MMuRGwyvJ/I=</DigestValue>
      </Reference>
      <Reference URI="/xl/styles.xml?ContentType=application/vnd.openxmlformats-officedocument.spreadsheetml.styles+xml">
        <DigestMethod Algorithm="http://www.w3.org/2001/04/xmlenc#sha256"/>
        <DigestValue>o3nw5AJTWlHZ6KtrF4zw2JcowzsHUNmBsD+v0CwpJ1E=</DigestValue>
      </Reference>
      <Reference URI="/xl/theme/theme1.xml?ContentType=application/vnd.openxmlformats-officedocument.theme+xml">
        <DigestMethod Algorithm="http://www.w3.org/2001/04/xmlenc#sha256"/>
        <DigestValue>Q1Y4CPpXAEfTWbGgm5zElx8B0pHQK4RzdZXVzDJUMDc=</DigestValue>
      </Reference>
      <Reference URI="/xl/workbook.xml?ContentType=application/vnd.openxmlformats-officedocument.spreadsheetml.sheet.main+xml">
        <DigestMethod Algorithm="http://www.w3.org/2001/04/xmlenc#sha256"/>
        <DigestValue>A70kkR2x6ox58szn57L8WE4ae5DlKJCnPdER6AjqSOM=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hBmMzHgwt2Xhw6nuc0oXhQ29dchS8lWVO4b+G4JE8Pg=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KGCzyyUbN5aM3y/IJh7Cxgm1AXunXbQig1LdgWivuy8=</DigestValue>
      </Reference>
      <Reference URI="/xl/worksheets/sheet2.xml?ContentType=application/vnd.openxmlformats-officedocument.spreadsheetml.worksheet+xml">
        <DigestMethod Algorithm="http://www.w3.org/2001/04/xmlenc#sha256"/>
        <DigestValue>a5Jop0tLh7stz18R9spFNjhFqTLYPXTo5dIN1NWimeM=</DigestValue>
      </Reference>
      <Reference URI="/xl/worksheets/sheet3.xml?ContentType=application/vnd.openxmlformats-officedocument.spreadsheetml.worksheet+xml">
        <DigestMethod Algorithm="http://www.w3.org/2001/04/xmlenc#sha256"/>
        <DigestValue>QsAHvYdXHUYJMrSb/7qf9cXtJIjmvS/Q5AEnkYYq2g0=</DigestValue>
      </Reference>
      <Reference URI="/xl/worksheets/sheet4.xml?ContentType=application/vnd.openxmlformats-officedocument.spreadsheetml.worksheet+xml">
        <DigestMethod Algorithm="http://www.w3.org/2001/04/xmlenc#sha256"/>
        <DigestValue>7pKCWVJWEwyy3xn1NPspTLMF5hLrUxx2rq6C84RTWFM=</DigestValue>
      </Reference>
      <Reference URI="/xl/worksheets/sheet5.xml?ContentType=application/vnd.openxmlformats-officedocument.spreadsheetml.worksheet+xml">
        <DigestMethod Algorithm="http://www.w3.org/2001/04/xmlenc#sha256"/>
        <DigestValue>g4JoqyxGabwR1WgB+Df8BJatbZ0nGzvK7B59Josn5Dg=</DigestValue>
      </Reference>
      <Reference URI="/xl/worksheets/sheet6.xml?ContentType=application/vnd.openxmlformats-officedocument.spreadsheetml.worksheet+xml">
        <DigestMethod Algorithm="http://www.w3.org/2001/04/xmlenc#sha256"/>
        <DigestValue>gRYuPSyOe+MKwwiiw4BoW/Zp6w/CxhF3dwitQo+wv8U=</DigestValue>
      </Reference>
    </Manifest>
    <SignatureProperties>
      <SignatureProperty Id="idSignatureTime" Target="#idPackageSignature">
        <mdssi:SignatureTime xmlns:mdssi="http://schemas.openxmlformats.org/package/2006/digital-signature">
          <mdssi:Format>YYYY-MM-DDThh:mm:ssTZD</mdssi:Format>
          <mdssi:Value>2025-08-13T20:22:01Z</mdssi:Value>
        </mdssi:SignatureTime>
      </SignatureProperty>
    </SignatureProperties>
  </Object>
  <Object Id="idOfficeObject">
    <SignatureProperties>
      <SignatureProperty Id="idOfficeV1Details" Target="#idPackageSignature">
        <SignatureInfoV1 xmlns="http://schemas.microsoft.com/office/2006/digsig">
          <SetupID>{BD420CE2-598F-4EB7-8BB6-615AD0A77633}</SetupID>
          <SignatureText>Jean Pierre Cousirat Pfingst</SignatureText>
          <SignatureImage/>
          <SignatureComments/>
          <WindowsVersion>10.0</WindowsVersion>
          <OfficeVersion>16.0.14334/22</OfficeVersion>
          <ApplicationVersion>16.0.14334</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2025-08-13T20:22:01Z</xd:SigningTime>
          <xd:SigningCertificate>
            <xd:Cert>
              <xd:CertDigest>
                <DigestMethod Algorithm="http://www.w3.org/2001/04/xmlenc#sha256"/>
                <DigestValue>0z/40+XAC15M3aApPHnTR+T8fLsbHc64mDZ7WMiJduo=</DigestValue>
              </xd:CertDigest>
              <xd:IssuerSerial>
                <X509IssuerName>C=PY, O=DOCUMENTA S.A., SERIALNUMBER=RUC80050172-1, CN=CA-DOCUMENTA S.A.</X509IssuerName>
                <X509SerialNumber>389210156251201022</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CoGwAA2A0AACBFTUYAAAEA9BoAAKIAAAAGAAAAAAAAAAAAAAAAAAAAgAcAADgEAAATAgAAKwEAAAAAAAAAAAAAAAAAADgaCAD4jw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AEDdQUJ73UHEAAAABAAAAAkAAABMAAAAAAAAAAAAAAAAAAAA//////////9gAAAAMQAzAC8AOAAvADIAMAAyADUA//8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QN1BQnvd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OgAAABHAAAAKQAAADMAAADA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OkAAABIAAAAJQAAAAwAAAAEAAAAVAAAAPQAAAAqAAAAMwAAAOcAAABHAAAAAQAAAABA3UFCe91BKgAAADMAAAAcAAAATAAAAAAAAAAAAAAAAAAAAP//////////hAAAAEoAZQBhAG4AIABQAGkAZQByAHIAZQAgAEMAbwB1AHMAaQByAGEAdAAgAFAAZgBpAG4AZwBzAHQABgAAAAgAAAAIAAAACQAAAAQAAAAJAAAABAAAAAgAAAAGAAAABgAAAAgAAAAEAAAACgAAAAkAAAAJAAAABwAAAAQAAAAGAAAACAAAAAUAAAAEAAAACQAAAAUAAAAEAAAACQAAAAkAAAAHAAAABQ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AAAAACgAAAFAAAAByAAAAXAAAAAEAAAAAQN1BQnvdQQoAAABQAAAAEwAAAEwAAAAAAAAAAAAAAAAAAAD//////////3QAAABSAGUAcAByAGUAcwBlAG4AdABhAG4AdABlACAATABlAGcAYQBsAAAABwAAAAYAAAAHAAAABAAAAAYAAAAFAAAABgAAAAcAAAAEAAAABgAAAAcAAAAEAAAABgAAAAMAAAAFAAAABgAAAAcAAAAG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wAAABgAAAAFAAAAAAAAAP///wAAAAAAJQAAAAwAAAAFAAAATAAAAGQAAAAJAAAAcAAAAPQAAAB8AAAACQAAAHAAAADsAAAADQAAACEA8AAAAAAAAAAAAAAAgD8AAAAAAAAAAAAAgD8AAAAAAAAAAAAAAAAAAAAAAAAAAAAAAAAAAAAAAAAAACUAAAAMAAAAAAAAgCgAAAAMAAAABQAAACUAAAAMAAAAAQAAABgAAAAMAAAAAAAAABIAAAAMAAAAAQAAABYAAAAMAAAAAAAAAFQAAABEAQAACgAAAHAAAADzAAAAfAAAAAEAAAAAQN1BQnvdQQoAAABwAAAAKQAAAEwAAAAEAAAACQAAAHAAAAD1AAAAfQAAAKAAAABGAGkAcgBtAGEAZABvACAAcABvAHIAOgAgAEoARQBBAE4AIABQAEkARQBSAFIARQAgAEMATwBVAFMASQBSAEEAVAAgAFAARgBJAE4ARwBTAFQAAAAGAAAAAwAAAAQAAAAJAAAABgAAAAcAAAAHAAAAAwAAAAcAAAAHAAAABAAAAAMAAAADAAAABAAAAAYAAAAHAAAACAAAAAMAAAAGAAAAAwAAAAYAAAAHAAAABwAAAAYAAAADAAAABwAAAAkAAAAIAAAABgAAAAMAAAAHAAAABwAAAAYAAAADAAAABgAAAAYAAAADAAAACAAAAAgAAAAGAAAABgAAABYAAAAMAAAAAAAAACUAAAAMAAAAAgAAAA4AAAAUAAAAAAAAABAAAAAUAAAA</Object>
  <Object Id="idInvalidSigLnImg">AQAAAGwAAAAAAAAAAAAAAP8AAAB/AAAAAAAAAAAAAACoGwAA2A0AACBFTUYAAAEAZCAAAKkAAAAGAAAAAAAAAAAAAAAAAAAAgAcAADgEAAATAgAAKwEAAAAAAAAAAAAAAAAAADgaCAD4jw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AEDdQUJ73U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QN1BQnvd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OgAAABHAAAAKQAAADMAAADA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OkAAABIAAAAJQAAAAwAAAAEAAAAVAAAAPQAAAAqAAAAMwAAAOcAAABHAAAAAQAAAABA3UFCe91BKgAAADMAAAAcAAAATAAAAAAAAAAAAAAAAAAAAP//////////hAAAAEoAZQBhAG4AIABQAGkAZQByAHIAZQAgAEMAbwB1AHMAaQByAGEAdAAgAFAAZgBpAG4AZwBzAHQABgAAAAgAAAAIAAAACQAAAAQAAAAJAAAABAAAAAgAAAAGAAAABgAAAAgAAAAEAAAACgAAAAkAAAAJAAAABwAAAAQAAAAGAAAACAAAAAUAAAAEAAAACQAAAAUAAAAEAAAACQAAAAkAAAAHAAAABQ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AAAAACgAAAFAAAAByAAAAXAAAAAEAAAAAQN1BQnvdQQoAAABQAAAAEwAAAEwAAAAAAAAAAAAAAAAAAAD//////////3QAAABSAGUAcAByAGUAcwBlAG4AdABhAG4AdABlACAATABlAGcAYQBsAAAABwAAAAYAAAAHAAAABAAAAAYAAAAFAAAABgAAAAcAAAAEAAAABgAAAAcAAAAEAAAABgAAAAMAAAAFAAAABgAAAAcAAAAG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wAAABgAAAAFAAAAAAAAAP///wAAAAAAJQAAAAwAAAAFAAAATAAAAGQAAAAJAAAAcAAAAPQAAAB8AAAACQAAAHAAAADsAAAADQAAACEA8AAAAAAAAAAAAAAAgD8AAAAAAAAAAAAAgD8AAAAAAAAAAAAAAAAAAAAAAAAAAAAAAAAAAAAAAAAAACUAAAAMAAAAAAAAgCgAAAAMAAAABQAAACUAAAAMAAAAAQAAABgAAAAMAAAAAAAAABIAAAAMAAAAAQAAABYAAAAMAAAAAAAAAFQAAABEAQAACgAAAHAAAADzAAAAfAAAAAEAAAAAQN1BQnvdQQoAAABwAAAAKQAAAEwAAAAEAAAACQAAAHAAAAD1AAAAfQAAAKAAAABGAGkAcgBtAGEAZABvACAAcABvAHIAOgAgAEoARQBBAE4AIABQAEkARQBSAFIARQAgAEMATwBVAFMASQBSAEEAVAAgAFAARgBJAE4ARwBTAFQAAAAGAAAAAwAAAAQAAAAJAAAABgAAAAcAAAAHAAAAAwAAAAcAAAAHAAAABAAAAAMAAAADAAAABAAAAAYAAAAHAAAACAAAAAMAAAAGAAAAAwAAAAYAAAAHAAAABwAAAAYAAAADAAAABwAAAAkAAAAIAAAABgAAAAMAAAAHAAAABwAAAAYAAAADAAAABgAAAAYAAAADAAAACAAAAAgAAAAGAAAABgAAABYAAAAMAAAAAAAAACUAAAAMAAAAAgAAAA4AAAAUAAAAAAAAABAAAAAUAAAA</Object>
</Signature>
</file>

<file path=_xmlsignatures/sig5.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0Vf4hSJrRd+MQw+6rez63HMPK4dbUpElqX6eXMIOLyY=</DigestValue>
    </Reference>
    <Reference Type="http://www.w3.org/2000/09/xmldsig#Object" URI="#idOfficeObject">
      <DigestMethod Algorithm="http://www.w3.org/2001/04/xmlenc#sha256"/>
      <DigestValue>zFzklTtj/nwDAM8Z1+N87m4pRlhen4ngi1faVcOuiOc=</DigestValue>
    </Reference>
    <Reference Type="http://uri.etsi.org/01903#SignedProperties" URI="#idSignedProperties">
      <Transforms>
        <Transform Algorithm="http://www.w3.org/TR/2001/REC-xml-c14n-20010315"/>
      </Transforms>
      <DigestMethod Algorithm="http://www.w3.org/2001/04/xmlenc#sha256"/>
      <DigestValue>H08ODoUc9Mk+87q+or2QDCy20cke2fs+83qIYxAuTtU=</DigestValue>
    </Reference>
    <Reference Type="http://www.w3.org/2000/09/xmldsig#Object" URI="#idValidSigLnImg">
      <DigestMethod Algorithm="http://www.w3.org/2001/04/xmlenc#sha256"/>
      <DigestValue>abwgF4/ss5lDr8i3dWxjoVHN+J1KIK+nE5hB10ziz20=</DigestValue>
    </Reference>
    <Reference Type="http://www.w3.org/2000/09/xmldsig#Object" URI="#idInvalidSigLnImg">
      <DigestMethod Algorithm="http://www.w3.org/2001/04/xmlenc#sha256"/>
      <DigestValue>qbaQkWgFjToyKYVREfmvqvYrPqYhTrU0b61ZwzY2b58=</DigestValue>
    </Reference>
  </SignedInfo>
  <SignatureValue>dKy60CjXN26n+gROm+8OlzYtIGbzSWTV3y2Rrg/HGeqvmanUfERif+3jS0LEhhKTq1QF6Lv/xLNS
1s9J/nXriP3noKvozeRWrwrL7e8PFdl+D5T/aDpUDuFG65KvPVgACps9zVSmOhQs2X/Cd7CCXLtR
c5XEq80VWN9HzSHhjNUE4DZOCXUYA/JWaRoqhkE030tCSTPozh9X+33FpNbTzzPfmTOnXS3UUK13
+7IaWonhxGIQrE0CqXWM8xV9giR0ijh1Lnzx2P053W72EjsFXmxXmNreMtbGgzEf9EMUPNzZkXfY
pfhw1KdvyVPF5g9CVQW3wIHQrbzFm8sb49YgYA==</SignatureValue>
  <KeyInfo>
    <X509Data>
      <X509Certificate>MIIIiDCCBnCgAwIBAgIIBWbAkzJTvf4wDQYJKoZIhvcNAQELBQAwWjEaMBgGA1UEAwwRQ0EtRE9DVU1FTlRBIFMuQS4xFjAUBgNVBAUTDVJVQzgwMDUwMTcyLTExFzAVBgNVBAoMDkRPQ1VNRU5UQSBTLkEuMQswCQYDVQQGEwJQWTAeFw0yNDAyMjIxODM3MDBaFw0yNjAyMjExODM3MDBaMIG9MSUwIwYDVQQDDBxKRUFOIFBJRVJSRSBDT1VTSVJBVCBQRklOR1NUMRIwEAYDVQQFEwlDSTQxNzc5OTYxFDASBgNVBCoMC0pFQU4gUElFUlJFMRkwFwYDVQQEDBBDT1VTSVJBVCBQRklOR1NUMQswCQYDVQQLDAJGMjE1MDMGA1UECgwsQ0VSVElGSUNBRE8gQ1VBTElGSUNBRE8gREUgRklSTUEgRUxFQ1RST05JQ0ExCzAJBgNVBAYTAlBZMIIBIjANBgkqhkiG9w0BAQEFAAOCAQ8AMIIBCgKCAQEAwHO09dJD4KeKOzHggkcRUT1Hu2+uIUjEhaauyXjOYUkA8SEdHwekyM8Nzx0Aj85WK0h2D/TGv4aQeNe/zvRAHJbaGPeC3uERG5rDC6hzenjV2o0JpfeFN0qHDpGaoahCL+MYT0mWB3rwVF+HQMMM487OMdEI8eDmJvyu93JACaMrclC/0m/TmXVFpDvf/G5K0ML7jS/85VKDofNY2DhHIHOljHcXoCHKKxvIgutJsbGodZPDaHLFHFnhCdcf7Tt1sxFcjxNMqgfVK7pd24Wlxi++qxhxFgpohgEU78P/7IuIQAj6u67oj+P/zYg2Z4QNs1kmPBYA7qqqwR65GHlzLwIDAQABo4ID7DCCA+gwDAYDVR0TAQH/BAIwADAfBgNVHSMEGDAWgBShPYUrzdgslh85AgyfUztY2JULezCBlAYIKwYBBQUHAQEEgYcwgYQwVQYIKwYBBQUHMAKGSWh0dHBzOi8vd3d3LmRpZ2l0by5jb20ucHkvdXBsb2Fkcy9jZXJ0aWZpY2Fkby1kb2N1bWVudGEtc2EtMTUzNTExNzc3MS5jcnQwKwYIKwYBBQUHMAGGH2h0dHBzOi8vd3d3LmRpZ2l0by5jb20ucHkvb2NzcC8wTwYDVR0RBEgwRoEYai5jb3VzaXJhdEBpbmRleGNic2E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wGnJKq4tw8Vun/CerpItlBnaByQwDgYDVR0PAQH/BAQDAgXgMA0GCSqGSIb3DQEBCwUAA4ICAQCQXGEmles/R4RSxxS47s4WLybqParJfdFlibbEEvq9oazucdD5rplQuEI4WmbN5I6QX+towdysgGfrGG1i70Vavh5CwDQ9o5eZVJE54xoKFudTQ3qmEscCi0Y67wHd1gsMhWUWXcoWxz6v0S19ds1DqHiHMuFZaQHGIaO6KsRuZuZgoxpjvdQ1K0URdluuFwgyaFrIThwP9W95Z7rkAFLqJnBUhAA0aCQQ1g6T8EYhLDMU6ohJlXj1HFcqAGKMFlsgxRfoZ3w3ROlvdgx3BtmjLe03PO2EP4Meu/OCX3MBkNnx2s/IBzkcEuSfmdBg7wkqmBwy19Cv6ECKO2KXRa20InY8dDfv1hwdXaZc9ZEcakOnGXgBKfhi8ztUK8l/r+CSafERYfqLoWwCewhQ0X5oUPI6CGf3DyiBKswWNow1JSK2ERVmohOx8vnaapMeM/FvK4k6JDoDU8HwUHNp+ROjkv2RFmNpD76OHmYRYzPPvkJ7ezT6lUaywf+fMHUnCXSkT47FhewdFDaRGL2NQfLtC14sdlKihKuq0crE7fh4PoaMp8TgK5uc+cDMLXm7IcSCD0lQg4SG16DYyhMk4Dlcj0mcC/bvRMmBHmlAaXJaHaPwYyGyaIndPx9ibtWgbF2Nkfuvojmnlpm0UjiH80hYlRGZiJNJD06yUE11V4k6N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Gtik1VBzvMGx8O0iEdiEXAkn7Iy/ZeDNLVmml+/rdtQ=</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hjdEYyaLOxLt8cLBUmVM65GJ/yy5FHCNa35UtpMIj38=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hjdEYyaLOxLt8cLBUmVM65GJ/yy5FHCNa35UtpMIj38=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hjdEYyaLOxLt8cLBUmVM65GJ/yy5FHCNa35UtpMIj38=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hjdEYyaLOxLt8cLBUmVM65GJ/yy5FHCNa35UtpMIj38=</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hjdEYyaLOxLt8cLBUmVM65GJ/yy5FHCNa35UtpMIj38=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bK/AON4O9MywY2lwTVc+nRhiC9HWMxhBxwlqGOtMwOQ=</DigestValue>
      </Reference>
      <Reference URI="/xl/drawings/vmlDrawing2.vml?ContentType=application/vnd.openxmlformats-officedocument.vmlDrawing">
        <DigestMethod Algorithm="http://www.w3.org/2001/04/xmlenc#sha256"/>
        <DigestValue>AWwNggZ45oHv53N4/lw9e2Qt5Fuay6N0B5GOyxOj2wg=</DigestValue>
      </Reference>
      <Reference URI="/xl/drawings/vmlDrawing3.vml?ContentType=application/vnd.openxmlformats-officedocument.vmlDrawing">
        <DigestMethod Algorithm="http://www.w3.org/2001/04/xmlenc#sha256"/>
        <DigestValue>ZPiAQn9mzeOMyB1J5c8zK6zaQQMQcizpw6zzenIewOk=</DigestValue>
      </Reference>
      <Reference URI="/xl/drawings/vmlDrawing4.vml?ContentType=application/vnd.openxmlformats-officedocument.vmlDrawing">
        <DigestMethod Algorithm="http://www.w3.org/2001/04/xmlenc#sha256"/>
        <DigestValue>f3PJcISPMvH9w1I3eT54nHqxadpN4651BX4YNAuLfNE=</DigestValue>
      </Reference>
      <Reference URI="/xl/drawings/vmlDrawing5.vml?ContentType=application/vnd.openxmlformats-officedocument.vmlDrawing">
        <DigestMethod Algorithm="http://www.w3.org/2001/04/xmlenc#sha256"/>
        <DigestValue>puk94xgpEDfkwfmn+CwAtMwB2Vaa7toQeCKHnjv7Odw=</DigestValue>
      </Reference>
      <Reference URI="/xl/drawings/vmlDrawing6.vml?ContentType=application/vnd.openxmlformats-officedocument.vmlDrawing">
        <DigestMethod Algorithm="http://www.w3.org/2001/04/xmlenc#sha256"/>
        <DigestValue>IrqLUGoD+G/wVhSDAaoFCod80Y4+X5qBLPYxYlEhAis=</DigestValue>
      </Reference>
      <Reference URI="/xl/media/image1.emf?ContentType=image/x-emf">
        <DigestMethod Algorithm="http://www.w3.org/2001/04/xmlenc#sha256"/>
        <DigestValue>fRH91Fc3Ox+fFHhiM+QwX19JkhZd99tbb3PVcbfXHEc=</DigestValue>
      </Reference>
      <Reference URI="/xl/media/image2.emf?ContentType=image/x-emf">
        <DigestMethod Algorithm="http://www.w3.org/2001/04/xmlenc#sha256"/>
        <DigestValue>AzYkIh0Fjdee7HhX1YcWOqNfeCgUv+PvvgwkODBVAG4=</DigestValue>
      </Reference>
      <Reference URI="/xl/media/image3.emf?ContentType=image/x-emf">
        <DigestMethod Algorithm="http://www.w3.org/2001/04/xmlenc#sha256"/>
        <DigestValue>0yFVvCqWovR03nGNNlEhqe8Mw4lm1gOJ+YCyJg1DHGs=</DigestValue>
      </Reference>
      <Reference URI="/xl/media/image4.emf?ContentType=image/x-emf">
        <DigestMethod Algorithm="http://www.w3.org/2001/04/xmlenc#sha256"/>
        <DigestValue>as94P+bDOnZLl4sBjUO7/inyQvoXJ15X73+unW3a0e4=</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kK5fZG5P+Bg98KD7ODDi08P4KW6Kd/t+MMuRGwyvJ/I=</DigestValue>
      </Reference>
      <Reference URI="/xl/styles.xml?ContentType=application/vnd.openxmlformats-officedocument.spreadsheetml.styles+xml">
        <DigestMethod Algorithm="http://www.w3.org/2001/04/xmlenc#sha256"/>
        <DigestValue>o3nw5AJTWlHZ6KtrF4zw2JcowzsHUNmBsD+v0CwpJ1E=</DigestValue>
      </Reference>
      <Reference URI="/xl/theme/theme1.xml?ContentType=application/vnd.openxmlformats-officedocument.theme+xml">
        <DigestMethod Algorithm="http://www.w3.org/2001/04/xmlenc#sha256"/>
        <DigestValue>Q1Y4CPpXAEfTWbGgm5zElx8B0pHQK4RzdZXVzDJUMDc=</DigestValue>
      </Reference>
      <Reference URI="/xl/workbook.xml?ContentType=application/vnd.openxmlformats-officedocument.spreadsheetml.sheet.main+xml">
        <DigestMethod Algorithm="http://www.w3.org/2001/04/xmlenc#sha256"/>
        <DigestValue>A70kkR2x6ox58szn57L8WE4ae5DlKJCnPdER6AjqSOM=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hBmMzHgwt2Xhw6nuc0oXhQ29dchS8lWVO4b+G4JE8Pg=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KGCzyyUbN5aM3y/IJh7Cxgm1AXunXbQig1LdgWivuy8=</DigestValue>
      </Reference>
      <Reference URI="/xl/worksheets/sheet2.xml?ContentType=application/vnd.openxmlformats-officedocument.spreadsheetml.worksheet+xml">
        <DigestMethod Algorithm="http://www.w3.org/2001/04/xmlenc#sha256"/>
        <DigestValue>a5Jop0tLh7stz18R9spFNjhFqTLYPXTo5dIN1NWimeM=</DigestValue>
      </Reference>
      <Reference URI="/xl/worksheets/sheet3.xml?ContentType=application/vnd.openxmlformats-officedocument.spreadsheetml.worksheet+xml">
        <DigestMethod Algorithm="http://www.w3.org/2001/04/xmlenc#sha256"/>
        <DigestValue>QsAHvYdXHUYJMrSb/7qf9cXtJIjmvS/Q5AEnkYYq2g0=</DigestValue>
      </Reference>
      <Reference URI="/xl/worksheets/sheet4.xml?ContentType=application/vnd.openxmlformats-officedocument.spreadsheetml.worksheet+xml">
        <DigestMethod Algorithm="http://www.w3.org/2001/04/xmlenc#sha256"/>
        <DigestValue>7pKCWVJWEwyy3xn1NPspTLMF5hLrUxx2rq6C84RTWFM=</DigestValue>
      </Reference>
      <Reference URI="/xl/worksheets/sheet5.xml?ContentType=application/vnd.openxmlformats-officedocument.spreadsheetml.worksheet+xml">
        <DigestMethod Algorithm="http://www.w3.org/2001/04/xmlenc#sha256"/>
        <DigestValue>g4JoqyxGabwR1WgB+Df8BJatbZ0nGzvK7B59Josn5Dg=</DigestValue>
      </Reference>
      <Reference URI="/xl/worksheets/sheet6.xml?ContentType=application/vnd.openxmlformats-officedocument.spreadsheetml.worksheet+xml">
        <DigestMethod Algorithm="http://www.w3.org/2001/04/xmlenc#sha256"/>
        <DigestValue>gRYuPSyOe+MKwwiiw4BoW/Zp6w/CxhF3dwitQo+wv8U=</DigestValue>
      </Reference>
    </Manifest>
    <SignatureProperties>
      <SignatureProperty Id="idSignatureTime" Target="#idPackageSignature">
        <mdssi:SignatureTime xmlns:mdssi="http://schemas.openxmlformats.org/package/2006/digital-signature">
          <mdssi:Format>YYYY-MM-DDThh:mm:ssTZD</mdssi:Format>
          <mdssi:Value>2025-08-13T20:22:11Z</mdssi:Value>
        </mdssi:SignatureTime>
      </SignatureProperty>
    </SignatureProperties>
  </Object>
  <Object Id="idOfficeObject">
    <SignatureProperties>
      <SignatureProperty Id="idOfficeV1Details" Target="#idPackageSignature">
        <SignatureInfoV1 xmlns="http://schemas.microsoft.com/office/2006/digsig">
          <SetupID>{AA9243BB-D965-461E-A78B-27889515F138}</SetupID>
          <SignatureText>Jean Pierre Cousirat Pfingst</SignatureText>
          <SignatureImage/>
          <SignatureComments/>
          <WindowsVersion>10.0</WindowsVersion>
          <OfficeVersion>16.0.14334/22</OfficeVersion>
          <ApplicationVersion>16.0.14334</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2025-08-13T20:22:11Z</xd:SigningTime>
          <xd:SigningCertificate>
            <xd:Cert>
              <xd:CertDigest>
                <DigestMethod Algorithm="http://www.w3.org/2001/04/xmlenc#sha256"/>
                <DigestValue>0z/40+XAC15M3aApPHnTR+T8fLsbHc64mDZ7WMiJduo=</DigestValue>
              </xd:CertDigest>
              <xd:IssuerSerial>
                <X509IssuerName>C=PY, O=DOCUMENTA S.A., SERIALNUMBER=RUC80050172-1, CN=CA-DOCUMENTA S.A.</X509IssuerName>
                <X509SerialNumber>389210156251201022</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CoGwAA2A0AACBFTUYAAAEA9BoAAKIAAAAGAAAAAAAAAAAAAAAAAAAAgAcAADgEAAATAgAAKwEAAAAAAAAAAAAAAAAAADgaCAD4jw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AEDdQUJ73UHEAAAABAAAAAkAAABMAAAAAAAAAAAAAAAAAAAA//////////9gAAAAMQAzAC8AOAAvADIAMAAyADU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QN1BQnvd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OgAAABHAAAAKQAAADMAAADA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OkAAABIAAAAJQAAAAwAAAAEAAAAVAAAAPQAAAAqAAAAMwAAAOcAAABHAAAAAQAAAABA3UFCe91BKgAAADMAAAAcAAAATAAAAAAAAAAAAAAAAAAAAP//////////hAAAAEoAZQBhAG4AIABQAGkAZQByAHIAZQAgAEMAbwB1AHMAaQByAGEAdAAgAFAAZgBpAG4AZwBzAHQABgAAAAgAAAAIAAAACQAAAAQAAAAJAAAABAAAAAgAAAAGAAAABgAAAAgAAAAEAAAACgAAAAkAAAAJAAAABwAAAAQAAAAGAAAACAAAAAUAAAAEAAAACQAAAAUAAAAEAAAACQAAAAkAAAAHAAAABQ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AAAAACgAAAFAAAAByAAAAXAAAAAEAAAAAQN1BQnvdQQoAAABQAAAAEwAAAEwAAAAAAAAAAAAAAAAAAAD//////////3QAAABSAGUAcAByAGUAcwBlAG4AdABhAG4AdABlACAATABlAGcAYQBsAAAABwAAAAYAAAAHAAAABAAAAAYAAAAFAAAABgAAAAcAAAAEAAAABgAAAAcAAAAEAAAABgAAAAMAAAAFAAAABgAAAAcAAAAG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wAAABgAAAAFAAAAAAAAAP///wAAAAAAJQAAAAwAAAAFAAAATAAAAGQAAAAJAAAAcAAAAPQAAAB8AAAACQAAAHAAAADsAAAADQAAACEA8AAAAAAAAAAAAAAAgD8AAAAAAAAAAAAAgD8AAAAAAAAAAAAAAAAAAAAAAAAAAAAAAAAAAAAAAAAAACUAAAAMAAAAAAAAgCgAAAAMAAAABQAAACUAAAAMAAAAAQAAABgAAAAMAAAAAAAAABIAAAAMAAAAAQAAABYAAAAMAAAAAAAAAFQAAABEAQAACgAAAHAAAADzAAAAfAAAAAEAAAAAQN1BQnvdQQoAAABwAAAAKQAAAEwAAAAEAAAACQAAAHAAAAD1AAAAfQAAAKAAAABGAGkAcgBtAGEAZABvACAAcABvAHIAOgAgAEoARQBBAE4AIABQAEkARQBSAFIARQAgAEMATwBVAFMASQBSAEEAVAAgAFAARgBJAE4ARwBTAFQAAAAGAAAAAwAAAAQAAAAJAAAABgAAAAcAAAAHAAAAAwAAAAcAAAAHAAAABAAAAAMAAAADAAAABAAAAAYAAAAHAAAACAAAAAMAAAAGAAAAAwAAAAYAAAAHAAAABwAAAAYAAAADAAAABwAAAAkAAAAIAAAABgAAAAMAAAAHAAAABwAAAAYAAAADAAAABgAAAAYAAAADAAAACAAAAAgAAAAGAAAABgAAABYAAAAMAAAAAAAAACUAAAAMAAAAAgAAAA4AAAAUAAAAAAAAABAAAAAUAAAA</Object>
  <Object Id="idInvalidSigLnImg">AQAAAGwAAAAAAAAAAAAAAP8AAAB/AAAAAAAAAAAAAACoGwAA2A0AACBFTUYAAAEAZCAAAKkAAAAGAAAAAAAAAAAAAAAAAAAAgAcAADgEAAATAgAAKwEAAAAAAAAAAAAAAAAAADgaCAD4jw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AEDdQUJ73U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QN1BQnvd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OgAAABHAAAAKQAAADMAAADA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OkAAABIAAAAJQAAAAwAAAAEAAAAVAAAAPQAAAAqAAAAMwAAAOcAAABHAAAAAQAAAABA3UFCe91BKgAAADMAAAAcAAAATAAAAAAAAAAAAAAAAAAAAP//////////hAAAAEoAZQBhAG4AIABQAGkAZQByAHIAZQAgAEMAbwB1AHMAaQByAGEAdAAgAFAAZgBpAG4AZwBzAHQABgAAAAgAAAAIAAAACQAAAAQAAAAJAAAABAAAAAgAAAAGAAAABgAAAAgAAAAEAAAACgAAAAkAAAAJAAAABwAAAAQAAAAGAAAACAAAAAUAAAAEAAAACQAAAAUAAAAEAAAACQAAAAkAAAAHAAAABQ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AAAAACgAAAFAAAAByAAAAXAAAAAEAAAAAQN1BQnvdQQoAAABQAAAAEwAAAEwAAAAAAAAAAAAAAAAAAAD//////////3QAAABSAGUAcAByAGUAcwBlAG4AdABhAG4AdABlACAATABlAGcAYQBsAAAABwAAAAYAAAAHAAAABAAAAAYAAAAFAAAABgAAAAcAAAAEAAAABgAAAAcAAAAEAAAABgAAAAMAAAAFAAAABgAAAAcAAAAG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wAAABgAAAAFAAAAAAAAAP///wAAAAAAJQAAAAwAAAAFAAAATAAAAGQAAAAJAAAAcAAAAPQAAAB8AAAACQAAAHAAAADsAAAADQAAACEA8AAAAAAAAAAAAAAAgD8AAAAAAAAAAAAAgD8AAAAAAAAAAAAAAAAAAAAAAAAAAAAAAAAAAAAAAAAAACUAAAAMAAAAAAAAgCgAAAAMAAAABQAAACUAAAAMAAAAAQAAABgAAAAMAAAAAAAAABIAAAAMAAAAAQAAABYAAAAMAAAAAAAAAFQAAABEAQAACgAAAHAAAADzAAAAfAAAAAEAAAAAQN1BQnvdQQoAAABwAAAAKQAAAEwAAAAEAAAACQAAAHAAAAD1AAAAfQAAAKAAAABGAGkAcgBtAGEAZABvACAAcABvAHIAOgAgAEoARQBBAE4AIABQAEkARQBSAFIARQAgAEMATwBVAFMASQBSAEEAVAAgAFAARgBJAE4ARwBTAFQAAAAGAAAAAwAAAAQAAAAJAAAABgAAAAcAAAAHAAAAAwAAAAcAAAAHAAAABAAAAAMAAAADAAAABAAAAAYAAAAHAAAACAAAAAMAAAAGAAAAAwAAAAYAAAAHAAAABwAAAAYAAAADAAAABwAAAAkAAAAIAAAABgAAAAMAAAAHAAAABwAAAAYAAAADAAAABgAAAAYAAAADAAAACAAAAAgAAAAGAAAABgAAABYAAAAMAAAAAAAAACUAAAAMAAAAAgAAAA4AAAAUAAAAAAAAABAAAAAUAAAA</Object>
</Signature>
</file>

<file path=_xmlsignatures/sig6.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IJ92d3pxRWoQcAF2b9zld0vXjesd/tTbecJFGw8+Ixo=</DigestValue>
    </Reference>
    <Reference Type="http://www.w3.org/2000/09/xmldsig#Object" URI="#idOfficeObject">
      <DigestMethod Algorithm="http://www.w3.org/2001/04/xmlenc#sha256"/>
      <DigestValue>aNX+U9STZ8aoVxJ+eq6B/XJXe719QIHWoA2F5WlOQOY=</DigestValue>
    </Reference>
    <Reference Type="http://uri.etsi.org/01903#SignedProperties" URI="#idSignedProperties">
      <Transforms>
        <Transform Algorithm="http://www.w3.org/TR/2001/REC-xml-c14n-20010315"/>
      </Transforms>
      <DigestMethod Algorithm="http://www.w3.org/2001/04/xmlenc#sha256"/>
      <DigestValue>F2oVEm8wE8FbIJ4FhGHM4E1o46KZZx+HZlVJ3UkgMv8=</DigestValue>
    </Reference>
    <Reference Type="http://www.w3.org/2000/09/xmldsig#Object" URI="#idValidSigLnImg">
      <DigestMethod Algorithm="http://www.w3.org/2001/04/xmlenc#sha256"/>
      <DigestValue>yRrTbmidKuy4uzRgzWp0I2jaMB0xYGFmwAk0WDZUTts=</DigestValue>
    </Reference>
    <Reference Type="http://www.w3.org/2000/09/xmldsig#Object" URI="#idInvalidSigLnImg">
      <DigestMethod Algorithm="http://www.w3.org/2001/04/xmlenc#sha256"/>
      <DigestValue>qbaQkWgFjToyKYVREfmvqvYrPqYhTrU0b61ZwzY2b58=</DigestValue>
    </Reference>
  </SignedInfo>
  <SignatureValue>sZ+0Xdma++ClQdJ+vQhNjwFOg+w2lyIApUkA9SOCJcfNnx3mHIOwQLXfQa7lbCkZEWXitWKG8DYq
xMgFhz9bwWnM0wBSmC6Nbu6fwlTkOz9zK04rIscN2hGIMYY2LPVFKuvtuHkjQnSPOjGBS+ED7EDD
ZdxLvC4OTQX3pwrEATA89VFgX476R5dicBDgz68f3OJVrgevqKlcXxqZECAb1qtI+zcr9D89htu8
qJIWR1D1FX7Xy66LfwM29wOW3wiVB95TxWvHd9vldTTauC3YT1gRJ7yDJSxWR0e20nxJWAcFV/DY
en9wNzJXFot4rD5EGIEqqs50eoh6405fPa3s8w==</SignatureValue>
  <KeyInfo>
    <X509Data>
      <X509Certificate>MIIIiDCCBnCgAwIBAgIIBWbAkzJTvf4wDQYJKoZIhvcNAQELBQAwWjEaMBgGA1UEAwwRQ0EtRE9DVU1FTlRBIFMuQS4xFjAUBgNVBAUTDVJVQzgwMDUwMTcyLTExFzAVBgNVBAoMDkRPQ1VNRU5UQSBTLkEuMQswCQYDVQQGEwJQWTAeFw0yNDAyMjIxODM3MDBaFw0yNjAyMjExODM3MDBaMIG9MSUwIwYDVQQDDBxKRUFOIFBJRVJSRSBDT1VTSVJBVCBQRklOR1NUMRIwEAYDVQQFEwlDSTQxNzc5OTYxFDASBgNVBCoMC0pFQU4gUElFUlJFMRkwFwYDVQQEDBBDT1VTSVJBVCBQRklOR1NUMQswCQYDVQQLDAJGMjE1MDMGA1UECgwsQ0VSVElGSUNBRE8gQ1VBTElGSUNBRE8gREUgRklSTUEgRUxFQ1RST05JQ0ExCzAJBgNVBAYTAlBZMIIBIjANBgkqhkiG9w0BAQEFAAOCAQ8AMIIBCgKCAQEAwHO09dJD4KeKOzHggkcRUT1Hu2+uIUjEhaauyXjOYUkA8SEdHwekyM8Nzx0Aj85WK0h2D/TGv4aQeNe/zvRAHJbaGPeC3uERG5rDC6hzenjV2o0JpfeFN0qHDpGaoahCL+MYT0mWB3rwVF+HQMMM487OMdEI8eDmJvyu93JACaMrclC/0m/TmXVFpDvf/G5K0ML7jS/85VKDofNY2DhHIHOljHcXoCHKKxvIgutJsbGodZPDaHLFHFnhCdcf7Tt1sxFcjxNMqgfVK7pd24Wlxi++qxhxFgpohgEU78P/7IuIQAj6u67oj+P/zYg2Z4QNs1kmPBYA7qqqwR65GHlzLwIDAQABo4ID7DCCA+gwDAYDVR0TAQH/BAIwADAfBgNVHSMEGDAWgBShPYUrzdgslh85AgyfUztY2JULezCBlAYIKwYBBQUHAQEEgYcwgYQwVQYIKwYBBQUHMAKGSWh0dHBzOi8vd3d3LmRpZ2l0by5jb20ucHkvdXBsb2Fkcy9jZXJ0aWZpY2Fkby1kb2N1bWVudGEtc2EtMTUzNTExNzc3MS5jcnQwKwYIKwYBBQUHMAGGH2h0dHBzOi8vd3d3LmRpZ2l0by5jb20ucHkvb2NzcC8wTwYDVR0RBEgwRoEYai5jb3VzaXJhdEBpbmRleGNic2E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wGnJKq4tw8Vun/CerpItlBnaByQwDgYDVR0PAQH/BAQDAgXgMA0GCSqGSIb3DQEBCwUAA4ICAQCQXGEmles/R4RSxxS47s4WLybqParJfdFlibbEEvq9oazucdD5rplQuEI4WmbN5I6QX+towdysgGfrGG1i70Vavh5CwDQ9o5eZVJE54xoKFudTQ3qmEscCi0Y67wHd1gsMhWUWXcoWxz6v0S19ds1DqHiHMuFZaQHGIaO6KsRuZuZgoxpjvdQ1K0URdluuFwgyaFrIThwP9W95Z7rkAFLqJnBUhAA0aCQQ1g6T8EYhLDMU6ohJlXj1HFcqAGKMFlsgxRfoZ3w3ROlvdgx3BtmjLe03PO2EP4Meu/OCX3MBkNnx2s/IBzkcEuSfmdBg7wkqmBwy19Cv6ECKO2KXRa20InY8dDfv1hwdXaZc9ZEcakOnGXgBKfhi8ztUK8l/r+CSafERYfqLoWwCewhQ0X5oUPI6CGf3DyiBKswWNow1JSK2ERVmohOx8vnaapMeM/FvK4k6JDoDU8HwUHNp+ROjkv2RFmNpD76OHmYRYzPPvkJ7ezT6lUaywf+fMHUnCXSkT47FhewdFDaRGL2NQfLtC14sdlKihKuq0crE7fh4PoaMp8TgK5uc+cDMLXm7IcSCD0lQg4SG16DYyhMk4Dlcj0mcC/bvRMmBHmlAaXJaHaPwYyGyaIndPx9ibtWgbF2Nkfuvojmnlpm0UjiH80hYlRGZiJNJD06yUE11V4k6N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Gtik1VBzvMGx8O0iEdiEXAkn7Iy/ZeDNLVmml+/rdtQ=</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hjdEYyaLOxLt8cLBUmVM65GJ/yy5FHCNa35UtpMIj38=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hjdEYyaLOxLt8cLBUmVM65GJ/yy5FHCNa35UtpMIj38=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hjdEYyaLOxLt8cLBUmVM65GJ/yy5FHCNa35UtpMIj38=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hjdEYyaLOxLt8cLBUmVM65GJ/yy5FHCNa35UtpMIj38=</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hjdEYyaLOxLt8cLBUmVM65GJ/yy5FHCNa35UtpMIj38=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bK/AON4O9MywY2lwTVc+nRhiC9HWMxhBxwlqGOtMwOQ=</DigestValue>
      </Reference>
      <Reference URI="/xl/drawings/vmlDrawing2.vml?ContentType=application/vnd.openxmlformats-officedocument.vmlDrawing">
        <DigestMethod Algorithm="http://www.w3.org/2001/04/xmlenc#sha256"/>
        <DigestValue>AWwNggZ45oHv53N4/lw9e2Qt5Fuay6N0B5GOyxOj2wg=</DigestValue>
      </Reference>
      <Reference URI="/xl/drawings/vmlDrawing3.vml?ContentType=application/vnd.openxmlformats-officedocument.vmlDrawing">
        <DigestMethod Algorithm="http://www.w3.org/2001/04/xmlenc#sha256"/>
        <DigestValue>ZPiAQn9mzeOMyB1J5c8zK6zaQQMQcizpw6zzenIewOk=</DigestValue>
      </Reference>
      <Reference URI="/xl/drawings/vmlDrawing4.vml?ContentType=application/vnd.openxmlformats-officedocument.vmlDrawing">
        <DigestMethod Algorithm="http://www.w3.org/2001/04/xmlenc#sha256"/>
        <DigestValue>f3PJcISPMvH9w1I3eT54nHqxadpN4651BX4YNAuLfNE=</DigestValue>
      </Reference>
      <Reference URI="/xl/drawings/vmlDrawing5.vml?ContentType=application/vnd.openxmlformats-officedocument.vmlDrawing">
        <DigestMethod Algorithm="http://www.w3.org/2001/04/xmlenc#sha256"/>
        <DigestValue>puk94xgpEDfkwfmn+CwAtMwB2Vaa7toQeCKHnjv7Odw=</DigestValue>
      </Reference>
      <Reference URI="/xl/drawings/vmlDrawing6.vml?ContentType=application/vnd.openxmlformats-officedocument.vmlDrawing">
        <DigestMethod Algorithm="http://www.w3.org/2001/04/xmlenc#sha256"/>
        <DigestValue>IrqLUGoD+G/wVhSDAaoFCod80Y4+X5qBLPYxYlEhAis=</DigestValue>
      </Reference>
      <Reference URI="/xl/media/image1.emf?ContentType=image/x-emf">
        <DigestMethod Algorithm="http://www.w3.org/2001/04/xmlenc#sha256"/>
        <DigestValue>fRH91Fc3Ox+fFHhiM+QwX19JkhZd99tbb3PVcbfXHEc=</DigestValue>
      </Reference>
      <Reference URI="/xl/media/image2.emf?ContentType=image/x-emf">
        <DigestMethod Algorithm="http://www.w3.org/2001/04/xmlenc#sha256"/>
        <DigestValue>AzYkIh0Fjdee7HhX1YcWOqNfeCgUv+PvvgwkODBVAG4=</DigestValue>
      </Reference>
      <Reference URI="/xl/media/image3.emf?ContentType=image/x-emf">
        <DigestMethod Algorithm="http://www.w3.org/2001/04/xmlenc#sha256"/>
        <DigestValue>0yFVvCqWovR03nGNNlEhqe8Mw4lm1gOJ+YCyJg1DHGs=</DigestValue>
      </Reference>
      <Reference URI="/xl/media/image4.emf?ContentType=image/x-emf">
        <DigestMethod Algorithm="http://www.w3.org/2001/04/xmlenc#sha256"/>
        <DigestValue>as94P+bDOnZLl4sBjUO7/inyQvoXJ15X73+unW3a0e4=</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kK5fZG5P+Bg98KD7ODDi08P4KW6Kd/t+MMuRGwyvJ/I=</DigestValue>
      </Reference>
      <Reference URI="/xl/styles.xml?ContentType=application/vnd.openxmlformats-officedocument.spreadsheetml.styles+xml">
        <DigestMethod Algorithm="http://www.w3.org/2001/04/xmlenc#sha256"/>
        <DigestValue>o3nw5AJTWlHZ6KtrF4zw2JcowzsHUNmBsD+v0CwpJ1E=</DigestValue>
      </Reference>
      <Reference URI="/xl/theme/theme1.xml?ContentType=application/vnd.openxmlformats-officedocument.theme+xml">
        <DigestMethod Algorithm="http://www.w3.org/2001/04/xmlenc#sha256"/>
        <DigestValue>Q1Y4CPpXAEfTWbGgm5zElx8B0pHQK4RzdZXVzDJUMDc=</DigestValue>
      </Reference>
      <Reference URI="/xl/workbook.xml?ContentType=application/vnd.openxmlformats-officedocument.spreadsheetml.sheet.main+xml">
        <DigestMethod Algorithm="http://www.w3.org/2001/04/xmlenc#sha256"/>
        <DigestValue>A70kkR2x6ox58szn57L8WE4ae5DlKJCnPdER6AjqSOM=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hBmMzHgwt2Xhw6nuc0oXhQ29dchS8lWVO4b+G4JE8Pg=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KGCzyyUbN5aM3y/IJh7Cxgm1AXunXbQig1LdgWivuy8=</DigestValue>
      </Reference>
      <Reference URI="/xl/worksheets/sheet2.xml?ContentType=application/vnd.openxmlformats-officedocument.spreadsheetml.worksheet+xml">
        <DigestMethod Algorithm="http://www.w3.org/2001/04/xmlenc#sha256"/>
        <DigestValue>a5Jop0tLh7stz18R9spFNjhFqTLYPXTo5dIN1NWimeM=</DigestValue>
      </Reference>
      <Reference URI="/xl/worksheets/sheet3.xml?ContentType=application/vnd.openxmlformats-officedocument.spreadsheetml.worksheet+xml">
        <DigestMethod Algorithm="http://www.w3.org/2001/04/xmlenc#sha256"/>
        <DigestValue>QsAHvYdXHUYJMrSb/7qf9cXtJIjmvS/Q5AEnkYYq2g0=</DigestValue>
      </Reference>
      <Reference URI="/xl/worksheets/sheet4.xml?ContentType=application/vnd.openxmlformats-officedocument.spreadsheetml.worksheet+xml">
        <DigestMethod Algorithm="http://www.w3.org/2001/04/xmlenc#sha256"/>
        <DigestValue>7pKCWVJWEwyy3xn1NPspTLMF5hLrUxx2rq6C84RTWFM=</DigestValue>
      </Reference>
      <Reference URI="/xl/worksheets/sheet5.xml?ContentType=application/vnd.openxmlformats-officedocument.spreadsheetml.worksheet+xml">
        <DigestMethod Algorithm="http://www.w3.org/2001/04/xmlenc#sha256"/>
        <DigestValue>g4JoqyxGabwR1WgB+Df8BJatbZ0nGzvK7B59Josn5Dg=</DigestValue>
      </Reference>
      <Reference URI="/xl/worksheets/sheet6.xml?ContentType=application/vnd.openxmlformats-officedocument.spreadsheetml.worksheet+xml">
        <DigestMethod Algorithm="http://www.w3.org/2001/04/xmlenc#sha256"/>
        <DigestValue>gRYuPSyOe+MKwwiiw4BoW/Zp6w/CxhF3dwitQo+wv8U=</DigestValue>
      </Reference>
    </Manifest>
    <SignatureProperties>
      <SignatureProperty Id="idSignatureTime" Target="#idPackageSignature">
        <mdssi:SignatureTime xmlns:mdssi="http://schemas.openxmlformats.org/package/2006/digital-signature">
          <mdssi:Format>YYYY-MM-DDThh:mm:ssTZD</mdssi:Format>
          <mdssi:Value>2025-08-13T20:22:20Z</mdssi:Value>
        </mdssi:SignatureTime>
      </SignatureProperty>
    </SignatureProperties>
  </Object>
  <Object Id="idOfficeObject">
    <SignatureProperties>
      <SignatureProperty Id="idOfficeV1Details" Target="#idPackageSignature">
        <SignatureInfoV1 xmlns="http://schemas.microsoft.com/office/2006/digsig">
          <SetupID>{B75FF964-4C1C-4AAF-89B6-196653D98B14}</SetupID>
          <SignatureText>Jean Pierre Cousirat Pfingst</SignatureText>
          <SignatureImage/>
          <SignatureComments/>
          <WindowsVersion>10.0</WindowsVersion>
          <OfficeVersion>16.0.14334/22</OfficeVersion>
          <ApplicationVersion>16.0.14334</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2025-08-13T20:22:20Z</xd:SigningTime>
          <xd:SigningCertificate>
            <xd:Cert>
              <xd:CertDigest>
                <DigestMethod Algorithm="http://www.w3.org/2001/04/xmlenc#sha256"/>
                <DigestValue>0z/40+XAC15M3aApPHnTR+T8fLsbHc64mDZ7WMiJduo=</DigestValue>
              </xd:CertDigest>
              <xd:IssuerSerial>
                <X509IssuerName>C=PY, O=DOCUMENTA S.A., SERIALNUMBER=RUC80050172-1, CN=CA-DOCUMENTA S.A.</X509IssuerName>
                <X509SerialNumber>389210156251201022</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CoGwAA2A0AACBFTUYAAAEA9BoAAKIAAAAGAAAAAAAAAAAAAAAAAAAAgAcAADgEAAATAgAAKwEAAAAAAAAAAAAAAAAAADgaCAD4jw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AEDdQUJ73UHEAAAABAAAAAkAAABMAAAAAAAAAAAAAAAAAAAA//////////9gAAAAMQAzAC8AOAAvADIAMAAyADUA//8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QN1BQnvd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OgAAABHAAAAKQAAADMAAADA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OkAAABIAAAAJQAAAAwAAAAEAAAAVAAAAPQAAAAqAAAAMwAAAOcAAABHAAAAAQAAAABA3UFCe91BKgAAADMAAAAcAAAATAAAAAAAAAAAAAAAAAAAAP//////////hAAAAEoAZQBhAG4AIABQAGkAZQByAHIAZQAgAEMAbwB1AHMAaQByAGEAdAAgAFAAZgBpAG4AZwBzAHQABgAAAAgAAAAIAAAACQAAAAQAAAAJAAAABAAAAAgAAAAGAAAABgAAAAgAAAAEAAAACgAAAAkAAAAJAAAABwAAAAQAAAAGAAAACAAAAAUAAAAEAAAACQAAAAUAAAAEAAAACQAAAAkAAAAHAAAABQ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AAAAACgAAAFAAAAByAAAAXAAAAAEAAAAAQN1BQnvdQQoAAABQAAAAEwAAAEwAAAAAAAAAAAAAAAAAAAD//////////3QAAABSAGUAcAByAGUAcwBlAG4AdABhAG4AdABlACAATABlAGcAYQBsAAAABwAAAAYAAAAHAAAABAAAAAYAAAAFAAAABgAAAAcAAAAEAAAABgAAAAcAAAAEAAAABgAAAAMAAAAFAAAABgAAAAcAAAAG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wAAABgAAAAFAAAAAAAAAP///wAAAAAAJQAAAAwAAAAFAAAATAAAAGQAAAAJAAAAcAAAAPQAAAB8AAAACQAAAHAAAADsAAAADQAAACEA8AAAAAAAAAAAAAAAgD8AAAAAAAAAAAAAgD8AAAAAAAAAAAAAAAAAAAAAAAAAAAAAAAAAAAAAAAAAACUAAAAMAAAAAAAAgCgAAAAMAAAABQAAACUAAAAMAAAAAQAAABgAAAAMAAAAAAAAABIAAAAMAAAAAQAAABYAAAAMAAAAAAAAAFQAAABEAQAACgAAAHAAAADzAAAAfAAAAAEAAAAAQN1BQnvdQQoAAABwAAAAKQAAAEwAAAAEAAAACQAAAHAAAAD1AAAAfQAAAKAAAABGAGkAcgBtAGEAZABvACAAcABvAHIAOgAgAEoARQBBAE4AIABQAEkARQBSAFIARQAgAEMATwBVAFMASQBSAEEAVAAgAFAARgBJAE4ARwBTAFQAAAAGAAAAAwAAAAQAAAAJAAAABgAAAAcAAAAHAAAAAwAAAAcAAAAHAAAABAAAAAMAAAADAAAABAAAAAYAAAAHAAAACAAAAAMAAAAGAAAAAwAAAAYAAAAHAAAABwAAAAYAAAADAAAABwAAAAkAAAAIAAAABgAAAAMAAAAHAAAABwAAAAYAAAADAAAABgAAAAYAAAADAAAACAAAAAgAAAAGAAAABgAAABYAAAAMAAAAAAAAACUAAAAMAAAAAgAAAA4AAAAUAAAAAAAAABAAAAAUAAAA</Object>
  <Object Id="idInvalidSigLnImg">AQAAAGwAAAAAAAAAAAAAAP8AAAB/AAAAAAAAAAAAAACoGwAA2A0AACBFTUYAAAEAZCAAAKkAAAAGAAAAAAAAAAAAAAAAAAAAgAcAADgEAAATAgAAKwEAAAAAAAAAAAAAAAAAADgaCAD4jw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AEDdQUJ73U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QN1BQnvd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OgAAABHAAAAKQAAADMAAADA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OkAAABIAAAAJQAAAAwAAAAEAAAAVAAAAPQAAAAqAAAAMwAAAOcAAABHAAAAAQAAAABA3UFCe91BKgAAADMAAAAcAAAATAAAAAAAAAAAAAAAAAAAAP//////////hAAAAEoAZQBhAG4AIABQAGkAZQByAHIAZQAgAEMAbwB1AHMAaQByAGEAdAAgAFAAZgBpAG4AZwBzAHQABgAAAAgAAAAIAAAACQAAAAQAAAAJAAAABAAAAAgAAAAGAAAABgAAAAgAAAAEAAAACgAAAAkAAAAJAAAABwAAAAQAAAAGAAAACAAAAAUAAAAEAAAACQAAAAUAAAAEAAAACQAAAAkAAAAHAAAABQ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AAAAACgAAAFAAAAByAAAAXAAAAAEAAAAAQN1BQnvdQQoAAABQAAAAEwAAAEwAAAAAAAAAAAAAAAAAAAD//////////3QAAABSAGUAcAByAGUAcwBlAG4AdABhAG4AdABlACAATABlAGcAYQBsAAAABwAAAAYAAAAHAAAABAAAAAYAAAAFAAAABgAAAAcAAAAEAAAABgAAAAcAAAAEAAAABgAAAAMAAAAFAAAABgAAAAcAAAAG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wAAABgAAAAFAAAAAAAAAP///wAAAAAAJQAAAAwAAAAFAAAATAAAAGQAAAAJAAAAcAAAAPQAAAB8AAAACQAAAHAAAADsAAAADQAAACEA8AAAAAAAAAAAAAAAgD8AAAAAAAAAAAAAgD8AAAAAAAAAAAAAAAAAAAAAAAAAAAAAAAAAAAAAAAAAACUAAAAMAAAAAAAAgCgAAAAMAAAABQAAACUAAAAMAAAAAQAAABgAAAAMAAAAAAAAABIAAAAMAAAAAQAAABYAAAAMAAAAAAAAAFQAAABEAQAACgAAAHAAAADzAAAAfAAAAAEAAAAAQN1BQnvdQQoAAABwAAAAKQAAAEwAAAAEAAAACQAAAHAAAAD1AAAAfQAAAKAAAABGAGkAcgBtAGEAZABvACAAcABvAHIAOgAgAEoARQBBAE4AIABQAEkARQBSAFIARQAgAEMATwBVAFMASQBSAEEAVAAgAFAARgBJAE4ARwBTAFQAAAAGAAAAAwAAAAQAAAAJAAAABgAAAAcAAAAHAAAAAwAAAAcAAAAHAAAABAAAAAMAAAADAAAABAAAAAYAAAAHAAAACAAAAAMAAAAGAAAAAwAAAAYAAAAHAAAABwAAAAYAAAADAAAABwAAAAkAAAAIAAAABgAAAAMAAAAHAAAABwAAAAYAAAADAAAABgAAAAYAAAADAAAACAAAAAgAAAAGAAAABgAAABYAAAAMAAAAAAAAACUAAAAMAAAAAgAAAA4AAAAUAAAAAAAAABAAAAAUAAAA</Object>
</Signature>
</file>

<file path=_xmlsignatures/sig7.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adEimDQHQ3Fg0K+qyoo0OdAPra+qSXGu09xmqmC40i0=</DigestValue>
    </Reference>
    <Reference Type="http://www.w3.org/2000/09/xmldsig#Object" URI="#idOfficeObject">
      <DigestMethod Algorithm="http://www.w3.org/2001/04/xmlenc#sha256"/>
      <DigestValue>iB7cx+Pw0OWbX5R8fXWNBXo9fdq2TIbtjoAn3Q8dyZQ=</DigestValue>
    </Reference>
    <Reference Type="http://uri.etsi.org/01903#SignedProperties" URI="#idSignedProperties">
      <Transforms>
        <Transform Algorithm="http://www.w3.org/TR/2001/REC-xml-c14n-20010315"/>
      </Transforms>
      <DigestMethod Algorithm="http://www.w3.org/2001/04/xmlenc#sha256"/>
      <DigestValue>wVLDEInj3FkWuJmaITG4E7L4FIOYD2XRld/pILTE4gE=</DigestValue>
    </Reference>
    <Reference Type="http://www.w3.org/2000/09/xmldsig#Object" URI="#idValidSigLnImg">
      <DigestMethod Algorithm="http://www.w3.org/2001/04/xmlenc#sha256"/>
      <DigestValue>PsKJFAV35jpYRLReta0yycyHa5TKNXXSDeMpFK6WxgU=</DigestValue>
    </Reference>
    <Reference Type="http://www.w3.org/2000/09/xmldsig#Object" URI="#idInvalidSigLnImg">
      <DigestMethod Algorithm="http://www.w3.org/2001/04/xmlenc#sha256"/>
      <DigestValue>caTuzxRx+5kXUu4ZarHMLuSSHLiHp/ucV0NTu4lEhk8=</DigestValue>
    </Reference>
  </SignedInfo>
  <SignatureValue>V69p52R7XDojf4Ea48uTRZXTU0/EGakMZCusCjE62ajWFta7uc4ebUnTjg++mtpsT7GPfVbf/l+/
6hRfFr+1U/vcIy2iO+v3sx3Kcwhl60UEyVWScf/n8vQypu82mNQ2vVQZhbJF1ahlTjQ5Em377TEV
My2RJ8dT1bvPqVzULKd/bEO0wI7Pg72dfy/A+7s/Q6kvYVs4KvQrJCKDtxSTK04qzEs0Gf4cwCg7
jdIAKWC2gYPtrmnVNdVcxncsLtb7KBhKTTQvnOU4fQNYpaQ7jtr9AJVSMzTUeLSYydvb1kl8IceT
u4p9sk9JuEXtEQnPlCP+0zxZ3xeRQeeiYB2L2w==</SignatureValue>
  <KeyInfo>
    <X509Data>
      <X509Certificate>MIIIiTCCBnGgAwIBAgIIUbiWGsmthoMwDQYJKoZIhvcNAQELBQAwWjEaMBgGA1UEAwwRQ0EtRE9DVU1FTlRBIFMuQS4xFjAUBgNVBAUTDVJVQzgwMDUwMTcyLTExFzAVBgNVBAoMDkRPQ1VNRU5UQSBTLkEuMQswCQYDVQQGEwJQWTAeFw0yNDA1MTYxNDUwMDBaFw0yNjA1MTYxNDUwMDBaMIHDMSgwJgYDVQQDDB9QQVRSSUNJQSBWSVZJQU5BIERBVkFMT1MgQUNPU1RBMRIwEAYDVQQFEwlDSTE4NjEwMTYxGTAXBgNVBCoMEFBBVFJJQ0lBIFZJVklBTkExFzAVBgNVBAQMDkRBVkFMT1MgQUNPU1RBMQswCQYDVQQLDAJGMjE1MDMGA1UECgwsQ0VSVElGSUNBRE8gQ1VBTElGSUNBRE8gREUgRklSTUEgRUxFQ1RST05JQ0ExCzAJBgNVBAYTAlBZMIIBIjANBgkqhkiG9w0BAQEFAAOCAQ8AMIIBCgKCAQEAtzsBf6CjUz0GPMBm+SuVVH+z/EDAL3AH1/4ciIIGWPi6RmBS5+yGBJBqNcIQgV9gv8cIYaEWMuO3hwIMKMVHl0VxKhzvkeMIPrLOJY1rUwkoPyXFnDXQcBDyzxXK//okaAzf4F0l0WN90nU9uNBF24DPa+51VSZKNDPceuzW+LZZQLDCYuxkL/mXQ4C+F9+CXk/nVYcOLe5ZZ3j+a9r1XKTeOke+2T/83ZAbrhCCLdGpgB2xciIuBL7jSfFs1ZIftrtnD17dkV8e/D7BjZbM27aiT8LWLiQM5kop9Aj/6uzCCcU/MDCZ6zY5wpHk94wZ8HuxWkGC5X0MbJe9+gkziwIDAQABo4ID5zCCA+MwDAYDVR0TAQH/BAIwADAfBgNVHSMEGDAWgBShPYUrzdgslh85AgyfUztY2JULezCBlAYIKwYBBQUHAQEEgYcwgYQwVQYIKwYBBQUHMAKGSWh0dHBzOi8vd3d3LmRpZ2l0by5jb20ucHkvdXBsb2Fkcy9jZXJ0aWZpY2Fkby1kb2N1bWVudGEtc2EtMTUzNTExNzc3MS5jcnQwKwYIKwYBBQUHMAGGH2h0dHBzOi8vd3d3LmRpZ2l0by5jb20ucHkvb2NzcC8wSgYDVR0RBEMwQYETZmNhYmFuYXNAcGNn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AF/GQukiMs3G8XIrYgamNrboF2/MA4GA1UdDwEB/wQEAwIF4DANBgkqhkiG9w0BAQsFAAOCAgEAaYUlQ5+ISPgcv8kui/wspx7Q8yd1wM2Avzf5j495gxZGtiErouIUYRB5w6V9INsQLmdKj717PfiOSUsz+J4Q8TyhMhETKnFdCR0sQMwcMdtOSXYy+oWBA3kf85780d45Os2hKtqDBsPPxlvZp1NHe17ZHY7ZXmlMkHW3camffxJKtCuERBCtPDBLtIT/OxnKEhxaB0cNh+ApiyCbP7u449UoENejn4rHZv7BikhrrYdfmEwTIEBf3N9VdAdaPnhbIRsJZtMsPoOxsB95mi/3okTYwVkNZHa58jU/7ap/jF+Ee9SBWKSV7uygjqxFaBTPO8H9rH2MyumMAfAS3gH0uvdZBF8APytxJg0CyIzhXUtKwlvG/WRP3FFP9mRsfzM3HfF+3hEStUu4H7djDDJmQ4Nwpa8IptCUlHBtztsmV31jVSPTSUafN2StvjIhXEWLh4auakweZ9mt9/0iOfLGJKFaSS012IQp8nL3EDjMMb0vPx72V5NxUE0pmEprm4FLotg3scAaClVoCU4VFukjyHLmll143cDBxro9gBDP7iqFt0wxeGVDLI71c2meFH/9gxK7obITwB/cJZ0alKjrHL5HbuMG0ZMvA7+Uu4r3pJYGmWIKb68Ggp6kCzr08nkQnt3xB6W8dR8uYcX7dwot7FHV1rAYUKJWzToPPccVbp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Gtik1VBzvMGx8O0iEdiEXAkn7Iy/ZeDNLVmml+/rdtQ=</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hjdEYyaLOxLt8cLBUmVM65GJ/yy5FHCNa35UtpMIj38=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hjdEYyaLOxLt8cLBUmVM65GJ/yy5FHCNa35UtpMIj38=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hjdEYyaLOxLt8cLBUmVM65GJ/yy5FHCNa35UtpMIj38=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hjdEYyaLOxLt8cLBUmVM65GJ/yy5FHCNa35UtpMIj38=</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hjdEYyaLOxLt8cLBUmVM65GJ/yy5FHCNa35UtpMIj38=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bK/AON4O9MywY2lwTVc+nRhiC9HWMxhBxwlqGOtMwOQ=</DigestValue>
      </Reference>
      <Reference URI="/xl/drawings/vmlDrawing2.vml?ContentType=application/vnd.openxmlformats-officedocument.vmlDrawing">
        <DigestMethod Algorithm="http://www.w3.org/2001/04/xmlenc#sha256"/>
        <DigestValue>AWwNggZ45oHv53N4/lw9e2Qt5Fuay6N0B5GOyxOj2wg=</DigestValue>
      </Reference>
      <Reference URI="/xl/drawings/vmlDrawing3.vml?ContentType=application/vnd.openxmlformats-officedocument.vmlDrawing">
        <DigestMethod Algorithm="http://www.w3.org/2001/04/xmlenc#sha256"/>
        <DigestValue>ZPiAQn9mzeOMyB1J5c8zK6zaQQMQcizpw6zzenIewOk=</DigestValue>
      </Reference>
      <Reference URI="/xl/drawings/vmlDrawing4.vml?ContentType=application/vnd.openxmlformats-officedocument.vmlDrawing">
        <DigestMethod Algorithm="http://www.w3.org/2001/04/xmlenc#sha256"/>
        <DigestValue>f3PJcISPMvH9w1I3eT54nHqxadpN4651BX4YNAuLfNE=</DigestValue>
      </Reference>
      <Reference URI="/xl/drawings/vmlDrawing5.vml?ContentType=application/vnd.openxmlformats-officedocument.vmlDrawing">
        <DigestMethod Algorithm="http://www.w3.org/2001/04/xmlenc#sha256"/>
        <DigestValue>puk94xgpEDfkwfmn+CwAtMwB2Vaa7toQeCKHnjv7Odw=</DigestValue>
      </Reference>
      <Reference URI="/xl/drawings/vmlDrawing6.vml?ContentType=application/vnd.openxmlformats-officedocument.vmlDrawing">
        <DigestMethod Algorithm="http://www.w3.org/2001/04/xmlenc#sha256"/>
        <DigestValue>IrqLUGoD+G/wVhSDAaoFCod80Y4+X5qBLPYxYlEhAis=</DigestValue>
      </Reference>
      <Reference URI="/xl/media/image1.emf?ContentType=image/x-emf">
        <DigestMethod Algorithm="http://www.w3.org/2001/04/xmlenc#sha256"/>
        <DigestValue>fRH91Fc3Ox+fFHhiM+QwX19JkhZd99tbb3PVcbfXHEc=</DigestValue>
      </Reference>
      <Reference URI="/xl/media/image2.emf?ContentType=image/x-emf">
        <DigestMethod Algorithm="http://www.w3.org/2001/04/xmlenc#sha256"/>
        <DigestValue>AzYkIh0Fjdee7HhX1YcWOqNfeCgUv+PvvgwkODBVAG4=</DigestValue>
      </Reference>
      <Reference URI="/xl/media/image3.emf?ContentType=image/x-emf">
        <DigestMethod Algorithm="http://www.w3.org/2001/04/xmlenc#sha256"/>
        <DigestValue>0yFVvCqWovR03nGNNlEhqe8Mw4lm1gOJ+YCyJg1DHGs=</DigestValue>
      </Reference>
      <Reference URI="/xl/media/image4.emf?ContentType=image/x-emf">
        <DigestMethod Algorithm="http://www.w3.org/2001/04/xmlenc#sha256"/>
        <DigestValue>as94P+bDOnZLl4sBjUO7/inyQvoXJ15X73+unW3a0e4=</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kK5fZG5P+Bg98KD7ODDi08P4KW6Kd/t+MMuRGwyvJ/I=</DigestValue>
      </Reference>
      <Reference URI="/xl/styles.xml?ContentType=application/vnd.openxmlformats-officedocument.spreadsheetml.styles+xml">
        <DigestMethod Algorithm="http://www.w3.org/2001/04/xmlenc#sha256"/>
        <DigestValue>o3nw5AJTWlHZ6KtrF4zw2JcowzsHUNmBsD+v0CwpJ1E=</DigestValue>
      </Reference>
      <Reference URI="/xl/theme/theme1.xml?ContentType=application/vnd.openxmlformats-officedocument.theme+xml">
        <DigestMethod Algorithm="http://www.w3.org/2001/04/xmlenc#sha256"/>
        <DigestValue>Q1Y4CPpXAEfTWbGgm5zElx8B0pHQK4RzdZXVzDJUMDc=</DigestValue>
      </Reference>
      <Reference URI="/xl/workbook.xml?ContentType=application/vnd.openxmlformats-officedocument.spreadsheetml.sheet.main+xml">
        <DigestMethod Algorithm="http://www.w3.org/2001/04/xmlenc#sha256"/>
        <DigestValue>A70kkR2x6ox58szn57L8WE4ae5DlKJCnPdER6AjqSOM=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hBmMzHgwt2Xhw6nuc0oXhQ29dchS8lWVO4b+G4JE8Pg=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KGCzyyUbN5aM3y/IJh7Cxgm1AXunXbQig1LdgWivuy8=</DigestValue>
      </Reference>
      <Reference URI="/xl/worksheets/sheet2.xml?ContentType=application/vnd.openxmlformats-officedocument.spreadsheetml.worksheet+xml">
        <DigestMethod Algorithm="http://www.w3.org/2001/04/xmlenc#sha256"/>
        <DigestValue>a5Jop0tLh7stz18R9spFNjhFqTLYPXTo5dIN1NWimeM=</DigestValue>
      </Reference>
      <Reference URI="/xl/worksheets/sheet3.xml?ContentType=application/vnd.openxmlformats-officedocument.spreadsheetml.worksheet+xml">
        <DigestMethod Algorithm="http://www.w3.org/2001/04/xmlenc#sha256"/>
        <DigestValue>QsAHvYdXHUYJMrSb/7qf9cXtJIjmvS/Q5AEnkYYq2g0=</DigestValue>
      </Reference>
      <Reference URI="/xl/worksheets/sheet4.xml?ContentType=application/vnd.openxmlformats-officedocument.spreadsheetml.worksheet+xml">
        <DigestMethod Algorithm="http://www.w3.org/2001/04/xmlenc#sha256"/>
        <DigestValue>7pKCWVJWEwyy3xn1NPspTLMF5hLrUxx2rq6C84RTWFM=</DigestValue>
      </Reference>
      <Reference URI="/xl/worksheets/sheet5.xml?ContentType=application/vnd.openxmlformats-officedocument.spreadsheetml.worksheet+xml">
        <DigestMethod Algorithm="http://www.w3.org/2001/04/xmlenc#sha256"/>
        <DigestValue>g4JoqyxGabwR1WgB+Df8BJatbZ0nGzvK7B59Josn5Dg=</DigestValue>
      </Reference>
      <Reference URI="/xl/worksheets/sheet6.xml?ContentType=application/vnd.openxmlformats-officedocument.spreadsheetml.worksheet+xml">
        <DigestMethod Algorithm="http://www.w3.org/2001/04/xmlenc#sha256"/>
        <DigestValue>gRYuPSyOe+MKwwiiw4BoW/Zp6w/CxhF3dwitQo+wv8U=</DigestValue>
      </Reference>
    </Manifest>
    <SignatureProperties>
      <SignatureProperty Id="idSignatureTime" Target="#idPackageSignature">
        <mdssi:SignatureTime xmlns:mdssi="http://schemas.openxmlformats.org/package/2006/digital-signature">
          <mdssi:Format>YYYY-MM-DDThh:mm:ssTZD</mdssi:Format>
          <mdssi:Value>2025-08-14T12:38:26Z</mdssi:Value>
        </mdssi:SignatureTime>
      </SignatureProperty>
    </SignatureProperties>
  </Object>
  <Object Id="idOfficeObject">
    <SignatureProperties>
      <SignatureProperty Id="idOfficeV1Details" Target="#idPackageSignature">
        <SignatureInfoV1 xmlns="http://schemas.microsoft.com/office/2006/digsig">
          <SetupID>{5E9D7E0E-5553-4413-B5CC-EC5B45583E37}</SetupID>
          <SignatureText>PATRICIA VIVIANA DAVALOS ACOSTA</SignatureText>
          <SignatureImage/>
          <SignatureComments/>
          <WindowsVersion>10.0</WindowsVersion>
          <OfficeVersion>16.0.19029/27</OfficeVersion>
          <ApplicationVersion>16.0.19029</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2025-08-14T12:38:26Z</xd:SigningTime>
          <xd:SigningCertificate>
            <xd:Cert>
              <xd:CertDigest>
                <DigestMethod Algorithm="http://www.w3.org/2001/04/xmlenc#sha256"/>
                <DigestValue>yIg2ukB0/NmjnunhrDpA+akyagcrI6cUO2hSm7h6n10=</DigestValue>
              </xd:CertDigest>
              <xd:IssuerSerial>
                <X509IssuerName>C=PY, O=DOCUMENTA S.A., SERIALNUMBER=RUC80050172-1, CN=CA-DOCUMENTA S.A.</X509IssuerName>
                <X509SerialNumber>5888621554583832195</X509SerialNumber>
              </xd:IssuerSerial>
            </xd:Cert>
          </xd:SigningCertificate>
          <xd:SignaturePolicyIdentifier>
            <xd:SignaturePolicyImplied/>
          </xd:SignaturePolicyIdentifier>
        </xd:SignedSignatureProperties>
      </xd:SignedProperties>
    </xd:QualifyingProperties>
  </Object>
  <Object Id="idValidSigLnImg">AQAAAGwAAAAAAAAAAAAAAEUBAACfAAAAAAAAAAAAAADRFgAAOwsAACBFTUYAAAEAtBoAAKIAAAAGAAAAAAAAAAAAAAAAAAAAgAcAADgEAABYAQAAwgAAAAAAAAAAAAAAAAAAAMA/BQDQ9QIACgAAABAAAAAAAAAAAAAAAEsAAAAQAAAAAAAAAAUAAAAeAAAAGAAAAAAAAAAAAAAARgEAAKAAAAAnAAAAGAAAAAEAAAAAAAAAAAAAAAAAAAAlAAAADAAAAAEAAABMAAAAZAAAAAAAAAAAAAAARQEAAJ8AAAAAAAAAAAAAAE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8PDwAAAAAAAlAAAADAAAAAEAAABMAAAAZAAAAAAAAAAAAAAARQEAAJ8AAAAAAAAAAAAAAEYBAACgAAAAIQDwAAAAAAAAAAAAAACAPwAAAAAAAAAAAACAPwAAAAAAAAAAAAAAAAAAAAAAAAAAAAAAAAAAAAAAAAAAJQAAAAwAAAAAAACAKAAAAAwAAAABAAAAJwAAABgAAAABAAAAAAAAAPDw8AAAAAAAJQAAAAwAAAABAAAATAAAAGQAAAAAAAAAAAAAAEUBAACfAAAAAAAAAAAAAABG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AAAAAAAlAAAADAAAAAEAAABMAAAAZAAAAAAAAAAAAAAARQEAAJ8AAAAAAAAAAAAAAEYBAACgAAAAIQDwAAAAAAAAAAAAAACAPwAAAAAAAAAAAACAPwAAAAAAAAAAAAAAAAAAAAAAAAAAAAAAAAAAAAAAAAAAJQAAAAwAAAAAAACAKAAAAAwAAAABAAAAJwAAABgAAAABAAAAAAAAAP///wAAAAAAJQAAAAwAAAABAAAATAAAAGQAAAAAAAAAAAAAAEUBAACfAAAAAAAAAAAAAAB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0AC8AOAAvADIAMAAyADUAAAAHAAAABwAAAAUAAAAHAAAABQAAAAcAAAAHAAAABwAAAAcAAABLAAAAQAAAADAAAAAFAAAAIAAAAAEAAAABAAAAEAAAAAAAAAAAAAAARgEAAKAAAAAAAAAAAAAAAEY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C8BAABWAAAAMAAAADsAAAAAAQ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DABAABXAAAAJQAAAAwAAAAEAAAAVAAAAOgAAAAxAAAAOwAAAC4BAABWAAAAAQAAAFVVj0EmtI9BMQAAADsAAAAaAAAATAAAAAAAAAAAAAAAAAAAAP//////////gAAAAFAAQQBUAFIASQBDAEkAQQAgAFYASQBWAEkAQQBOAEEAIABEAEEAVgBBAEwATwAuAC4ALgALAAAADQAAAAoAAAAMAAAABQAAAAwAAAAFAAAADQAAAAUAAAAMAAAABQAAAAwAAAAFAAAADQAAAA8AAAANAAAABQAAAA4AAAANAAAADAAAAA0AAAAJAAAADwAAAAQAAAAEAAAABAAAAEsAAABAAAAAMAAAAAUAAAAgAAAAAQAAAAEAAAAQAAAAAAAAAAAAAABGAQAAoAAAAAAAAAAAAAAARgEAAKAAAAAlAAAADAAAAAIAAAAnAAAAGAAAAAUAAAAAAAAA////AAAAAAAlAAAADAAAAAUAAABMAAAAZAAAAAAAAABhAAAARQEAAJsAAAAAAAAAYQAAAEYBAAA7AAAAIQDwAAAAAAAAAAAAAACAPwAAAAAAAAAAAACAPwAAAAAAAAAAAAAAAAAAAAAAAAAAAAAAAAAAAAAAAAAAJQAAAAwAAAAAAACAKAAAAAwAAAAFAAAAJwAAABgAAAAFAAAAAAAAAP///wAAAAAAJQAAAAwAAAAFAAAATAAAAGQAAAAOAAAAYQAAADcBAABxAAAADgAAAGEAAAAqAQAAEQAAACEA8AAAAAAAAAAAAAAAgD8AAAAAAAAAAAAAgD8AAAAAAAAAAAAAAAAAAAAAAAAAAAAAAAAAAAAAAAAAACUAAAAMAAAAAAAAgCgAAAAMAAAABQAAACUAAAAMAAAAAQAAABgAAAAMAAAAAAAAABIAAAAMAAAAAQAAAB4AAAAYAAAADgAAAGEAAAA4AQAAcgAAACUAAAAMAAAAAQAAAFQAAAB8AAAADwAAAGEAAABFAAAAcQAAAAEAAABVVY9BJrSPQQ8AAABhAAAACAAAAEwAAAAAAAAAAAAAAAAAAAD//////////1wAAABDAG8AbgB0AGEAZABvAHIACAAAAAgAAAAHAAAABAAAAAcAAAAIAAAACAAAAAUAAABLAAAAQAAAADAAAAAFAAAAIAAAAAEAAAABAAAAEAAAAAAAAAAAAAAARgEAAKAAAAAAAAAAAAAAAEYBAACgAAAAJQAAAAwAAAACAAAAJwAAABgAAAAFAAAAAAAAAP///wAAAAAAJQAAAAwAAAAFAAAATAAAAGQAAAAOAAAAdgAAADcBAACGAAAADgAAAHYAAAAqAQAAEQAAACEA8AAAAAAAAAAAAAAAgD8AAAAAAAAAAAAAgD8AAAAAAAAAAAAAAAAAAAAAAAAAAAAAAAAAAAAAAAAAACUAAAAMAAAAAAAAgCgAAAAMAAAABQAAACcAAAAYAAAABQAAAAAAAAD///8AAAAAACUAAAAMAAAABQAAAEwAAABkAAAADgAAAIsAAAA3AQAAmwAAAA4AAACLAAAAKgEAABEAAAAhAPAAAAAAAAAAAAAAAIA/AAAAAAAAAAAAAIA/AAAAAAAAAAAAAAAAAAAAAAAAAAAAAAAAAAAAAAAAAAAlAAAADAAAAAAAAIAoAAAADAAAAAUAAAAlAAAADAAAAAEAAAAYAAAADAAAAAAAAAASAAAADAAAAAEAAAAWAAAADAAAAAAAAABUAAAAVAEAAA8AAACLAAAANgEAAJsAAAABAAAAVVWPQSa0j0EPAAAAiwAAACwAAABMAAAABAAAAA4AAACLAAAAOAEAAJwAAACkAAAARgBpAHIAbQBhAGQAbwAgAHAAbwByADoAIABQAEEAVABSAEkAQwBJAEEAIABWAEkAVgBJAEEATgBBACAARABBAFYAQQBMAE8AUwAgAEEAQwBPAFMAVABBAAYAAAADAAAABQAAAAsAAAAHAAAACAAAAAgAAAAEAAAACAAAAAgAAAAFAAAAAwAAAAQAAAAHAAAACAAAAAcAAAAIAAAAAwAAAAgAAAADAAAACAAAAAQAAAAIAAAAAwAAAAgAAAADAAAACAAAAAoAAAAIAAAABAAAAAkAAAAIAAAACAAAAAgAAAAGAAAACgAAAAcAAAAEAAAACAAAAAgAAAAKAAAABwAAAAcAAAAIAAAAFgAAAAwAAAAAAAAAJQAAAAwAAAACAAAADgAAABQAAAAAAAAAEAAAABQAAAA=</Object>
  <Object Id="idInvalidSigLnImg">AQAAAGwAAAAAAAAAAAAAAEUBAACfAAAAAAAAAAAAAADRFgAAOwsAACBFTUYAAAEANCEAAKkAAAAGAAAAAAAAAAAAAAAAAAAAgAcAADgEAABYAQAAwgAAAAAAAAAAAAAAAAAAAMA/BQDQ9QIACgAAABAAAAAAAAAAAAAAAEsAAAAQAAAAAAAAAAUAAAAeAAAAGAAAAAAAAAAAAAAARgEAAKAAAAAnAAAAGAAAAAEAAAAAAAAAAAAAAAAAAAAlAAAADAAAAAEAAABMAAAAZAAAAAAAAAAAAAAARQEAAJ8AAAAAAAAAAAAAAE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8PDwAAAAAAAlAAAADAAAAAEAAABMAAAAZAAAAAAAAAAAAAAARQEAAJ8AAAAAAAAAAAAAAEYBAACgAAAAIQDwAAAAAAAAAAAAAACAPwAAAAAAAAAAAACAPwAAAAAAAAAAAAAAAAAAAAAAAAAAAAAAAAAAAAAAAAAAJQAAAAwAAAAAAACAKAAAAAwAAAABAAAAJwAAABgAAAABAAAAAAAAAPDw8AAAAAAAJQAAAAwAAAABAAAATAAAAGQAAAAAAAAAAAAAAEUBAACfAAAAAAAAAAAAAABG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AAAAAAAlAAAADAAAAAEAAABMAAAAZAAAAAAAAAAAAAAARQEAAJ8AAAAAAAAAAAAAAEYBAACgAAAAIQDwAAAAAAAAAAAAAACAPwAAAAAAAAAAAACAPwAAAAAAAAAAAAAAAAAAAAAAAAAAAAAAAAAAAAAAAAAAJQAAAAwAAAAAAACAKAAAAAwAAAABAAAAJwAAABgAAAABAAAAAAAAAP///wAAAAAAJQAAAAwAAAABAAAATAAAAGQAAAAAAAAAAAAAAEUBAACfAAAAAAAAAAAAAAB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GAQAAoAAAAAAAAAAAAAAARg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LwEAAFYAAAAwAAAAOwAAAAAB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MAEAAFcAAAAlAAAADAAAAAQAAABUAAAA6AAAADEAAAA7AAAALgEAAFYAAAABAAAAVVWPQSa0j0ExAAAAOwAAABoAAABMAAAAAAAAAAAAAAAAAAAA//////////+AAAAAUABBAFQAUgBJAEMASQBBACAAVgBJAFYASQBBAE4AQQAgAEQAQQBWAEEATABPAC4ALgAuAAsAAAANAAAACgAAAAwAAAAFAAAADAAAAAUAAAANAAAABQAAAAwAAAAFAAAADAAAAAUAAAANAAAADwAAAA0AAAAFAAAADgAAAA0AAAAMAAAADQAAAAkAAAAPAAAABAAAAAQAAAAEAAAASwAAAEAAAAAwAAAABQAAACAAAAABAAAAAQAAABAAAAAAAAAAAAAAAEYBAACgAAAAAAAAAAAAAABGAQAAoAAAACUAAAAMAAAAAgAAACcAAAAYAAAABQAAAAAAAAD///8AAAAAACUAAAAMAAAABQAAAEwAAABkAAAAAAAAAGEAAABFAQAAmwAAAAAAAABhAAAARgEAADsAAAAhAPAAAAAAAAAAAAAAAIA/AAAAAAAAAAAAAIA/AAAAAAAAAAAAAAAAAAAAAAAAAAAAAAAAAAAAAAAAAAAlAAAADAAAAAAAAIAoAAAADAAAAAUAAAAnAAAAGAAAAAUAAAAAAAAA////AAAAAAAlAAAADAAAAAUAAABMAAAAZAAAAA4AAABhAAAANwEAAHEAAAAOAAAAYQAAACoBAAARAAAAIQDwAAAAAAAAAAAAAACAPwAAAAAAAAAAAACAPwAAAAAAAAAAAAAAAAAAAAAAAAAAAAAAAAAAAAAAAAAAJQAAAAwAAAAAAACAKAAAAAwAAAAFAAAAJQAAAAwAAAABAAAAGAAAAAwAAAAAAAAAEgAAAAwAAAABAAAAHgAAABgAAAAOAAAAYQAAADgBAAByAAAAJQAAAAwAAAABAAAAVAAAAHwAAAAPAAAAYQAAAEUAAABxAAAAAQAAAFVVj0EmtI9BDwAAAGEAAAAIAAAATAAAAAAAAAAAAAAAAAAAAP//////////XAAAAEMAbwBuAHQAYQBkAG8AcgAIAAAACAAAAAcAAAAEAAAABwAAAAgAAAAIAAAABQAAAEsAAABAAAAAMAAAAAUAAAAgAAAAAQAAAAEAAAAQAAAAAAAAAAAAAABGAQAAoAAAAAAAAAAAAAAARgEAAKAAAAAlAAAADAAAAAIAAAAnAAAAGAAAAAUAAAAAAAAA////AAAAAAAlAAAADAAAAAUAAABMAAAAZAAAAA4AAAB2AAAANwEAAIYAAAAOAAAAdgAAACoBAAARAAAAIQDwAAAAAAAAAAAAAACAPwAAAAAAAAAAAACAPwAAAAAAAAAAAAAAAAAAAAAAAAAAAAAAAAAAAAAAAAAAJQAAAAwAAAAAAACAKAAAAAwAAAAFAAAAJwAAABgAAAAFAAAAAAAAAP///wAAAAAAJQAAAAwAAAAFAAAATAAAAGQAAAAOAAAAiwAAADcBAACbAAAADgAAAIsAAAAqAQAAEQAAACEA8AAAAAAAAAAAAAAAgD8AAAAAAAAAAAAAgD8AAAAAAAAAAAAAAAAAAAAAAAAAAAAAAAAAAAAAAAAAACUAAAAMAAAAAAAAgCgAAAAMAAAABQAAACUAAAAMAAAAAQAAABgAAAAMAAAAAAAAABIAAAAMAAAAAQAAABYAAAAMAAAAAAAAAFQAAABUAQAADwAAAIsAAAA2AQAAmwAAAAEAAABVVY9BJrSPQQ8AAACLAAAALAAAAEwAAAAEAAAADgAAAIsAAAA4AQAAnAAAAKQAAABGAGkAcgBtAGEAZABvACAAcABvAHIAOgAgAFAAQQBUAFIASQBDAEkAQQAgAFYASQBWAEkAQQBOAEEAIABEAEEAVgBBAEwATwBTACAAQQBDAE8AUwBUAEEABgAAAAMAAAAFAAAACwAAAAcAAAAIAAAACAAAAAQAAAAIAAAACAAAAAUAAAADAAAABAAAAAcAAAAIAAAABwAAAAgAAAADAAAACAAAAAMAAAAIAAAABAAAAAgAAAADAAAACAAAAAMAAAAIAAAACgAAAAgAAAAEAAAACQAAAAgAAAAIAAAACAAAAAYAAAAKAAAABwAAAAQAAAAIAAAACAAAAAoAAAAHAAAABwAAAAgAAAAWAAAADAAAAAAAAAAlAAAADAAAAAIAAAAOAAAAFAAAAAAAAAAQAAAAFAAAAA==</Object>
</Signature>
</file>

<file path=_xmlsignatures/sig8.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SaknDuElKGQ8Mb/s/L9amQm/4yLWsSH+HlYiDDaDTCI=</DigestValue>
    </Reference>
    <Reference Type="http://www.w3.org/2000/09/xmldsig#Object" URI="#idOfficeObject">
      <DigestMethod Algorithm="http://www.w3.org/2001/04/xmlenc#sha256"/>
      <DigestValue>mnpQb7vs9peRnoHTOVC297C/9GVyJ7uI+rjay73g3A0=</DigestValue>
    </Reference>
    <Reference Type="http://uri.etsi.org/01903#SignedProperties" URI="#idSignedProperties">
      <Transforms>
        <Transform Algorithm="http://www.w3.org/TR/2001/REC-xml-c14n-20010315"/>
      </Transforms>
      <DigestMethod Algorithm="http://www.w3.org/2001/04/xmlenc#sha256"/>
      <DigestValue>RoYL+qENe/1VY2kemnX3A9gcARONXB4NOcp2AalYlP4=</DigestValue>
    </Reference>
    <Reference Type="http://www.w3.org/2000/09/xmldsig#Object" URI="#idValidSigLnImg">
      <DigestMethod Algorithm="http://www.w3.org/2001/04/xmlenc#sha256"/>
      <DigestValue>PsKJFAV35jpYRLReta0yycyHa5TKNXXSDeMpFK6WxgU=</DigestValue>
    </Reference>
    <Reference Type="http://www.w3.org/2000/09/xmldsig#Object" URI="#idInvalidSigLnImg">
      <DigestMethod Algorithm="http://www.w3.org/2001/04/xmlenc#sha256"/>
      <DigestValue>caTuzxRx+5kXUu4ZarHMLuSSHLiHp/ucV0NTu4lEhk8=</DigestValue>
    </Reference>
  </SignedInfo>
  <SignatureValue>sUYxTVkBZSz58X8lKFmOB1JSCh35sJdIYnPpXEbuzuZUrLciehskOhTO98DpfyqUTmuSscUFsnZ8
JLm+PDi0azKUcBPPM//MBhiOJtotlOGLGwi/AXYgZaA1cpwhegiooGaL4Ov37Cfs/GQJ82YBIgrO
FyZMJOqxy4HqKTxVKHdfFdR3rnmcasjStZDuK96R6V8Fhi6DJ1pqaQS2dzqIqtlW0+uSaPLnlpLP
n+yrbPyUVRE1v1OBUOlyF264MdmGQtcOoN99nc7LWiIKm2QfERcW0RvB3G7Kx8rrXTP0QPq0EiSt
uEZ8qpoZR6Q4YMLsbx3WKgc8xvGtDfJSBEMXAA==</SignatureValue>
  <KeyInfo>
    <X509Data>
      <X509Certificate>MIIIiTCCBnGgAwIBAgIIUbiWGsmthoMwDQYJKoZIhvcNAQELBQAwWjEaMBgGA1UEAwwRQ0EtRE9DVU1FTlRBIFMuQS4xFjAUBgNVBAUTDVJVQzgwMDUwMTcyLTExFzAVBgNVBAoMDkRPQ1VNRU5UQSBTLkEuMQswCQYDVQQGEwJQWTAeFw0yNDA1MTYxNDUwMDBaFw0yNjA1MTYxNDUwMDBaMIHDMSgwJgYDVQQDDB9QQVRSSUNJQSBWSVZJQU5BIERBVkFMT1MgQUNPU1RBMRIwEAYDVQQFEwlDSTE4NjEwMTYxGTAXBgNVBCoMEFBBVFJJQ0lBIFZJVklBTkExFzAVBgNVBAQMDkRBVkFMT1MgQUNPU1RBMQswCQYDVQQLDAJGMjE1MDMGA1UECgwsQ0VSVElGSUNBRE8gQ1VBTElGSUNBRE8gREUgRklSTUEgRUxFQ1RST05JQ0ExCzAJBgNVBAYTAlBZMIIBIjANBgkqhkiG9w0BAQEFAAOCAQ8AMIIBCgKCAQEAtzsBf6CjUz0GPMBm+SuVVH+z/EDAL3AH1/4ciIIGWPi6RmBS5+yGBJBqNcIQgV9gv8cIYaEWMuO3hwIMKMVHl0VxKhzvkeMIPrLOJY1rUwkoPyXFnDXQcBDyzxXK//okaAzf4F0l0WN90nU9uNBF24DPa+51VSZKNDPceuzW+LZZQLDCYuxkL/mXQ4C+F9+CXk/nVYcOLe5ZZ3j+a9r1XKTeOke+2T/83ZAbrhCCLdGpgB2xciIuBL7jSfFs1ZIftrtnD17dkV8e/D7BjZbM27aiT8LWLiQM5kop9Aj/6uzCCcU/MDCZ6zY5wpHk94wZ8HuxWkGC5X0MbJe9+gkziwIDAQABo4ID5zCCA+MwDAYDVR0TAQH/BAIwADAfBgNVHSMEGDAWgBShPYUrzdgslh85AgyfUztY2JULezCBlAYIKwYBBQUHAQEEgYcwgYQwVQYIKwYBBQUHMAKGSWh0dHBzOi8vd3d3LmRpZ2l0by5jb20ucHkvdXBsb2Fkcy9jZXJ0aWZpY2Fkby1kb2N1bWVudGEtc2EtMTUzNTExNzc3MS5jcnQwKwYIKwYBBQUHMAGGH2h0dHBzOi8vd3d3LmRpZ2l0by5jb20ucHkvb2NzcC8wSgYDVR0RBEMwQYETZmNhYmFuYXNAcGNn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AF/GQukiMs3G8XIrYgamNrboF2/MA4GA1UdDwEB/wQEAwIF4DANBgkqhkiG9w0BAQsFAAOCAgEAaYUlQ5+ISPgcv8kui/wspx7Q8yd1wM2Avzf5j495gxZGtiErouIUYRB5w6V9INsQLmdKj717PfiOSUsz+J4Q8TyhMhETKnFdCR0sQMwcMdtOSXYy+oWBA3kf85780d45Os2hKtqDBsPPxlvZp1NHe17ZHY7ZXmlMkHW3camffxJKtCuERBCtPDBLtIT/OxnKEhxaB0cNh+ApiyCbP7u449UoENejn4rHZv7BikhrrYdfmEwTIEBf3N9VdAdaPnhbIRsJZtMsPoOxsB95mi/3okTYwVkNZHa58jU/7ap/jF+Ee9SBWKSV7uygjqxFaBTPO8H9rH2MyumMAfAS3gH0uvdZBF8APytxJg0CyIzhXUtKwlvG/WRP3FFP9mRsfzM3HfF+3hEStUu4H7djDDJmQ4Nwpa8IptCUlHBtztsmV31jVSPTSUafN2StvjIhXEWLh4auakweZ9mt9/0iOfLGJKFaSS012IQp8nL3EDjMMb0vPx72V5NxUE0pmEprm4FLotg3scAaClVoCU4VFukjyHLmll143cDBxro9gBDP7iqFt0wxeGVDLI71c2meFH/9gxK7obITwB/cJZ0alKjrHL5HbuMG0ZMvA7+Uu4r3pJYGmWIKb68Ggp6kCzr08nkQnt3xB6W8dR8uYcX7dwot7FHV1rAYUKJWzToPPccVbp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Gtik1VBzvMGx8O0iEdiEXAkn7Iy/ZeDNLVmml+/rdtQ=</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hjdEYyaLOxLt8cLBUmVM65GJ/yy5FHCNa35UtpMIj38=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hjdEYyaLOxLt8cLBUmVM65GJ/yy5FHCNa35UtpMIj38=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hjdEYyaLOxLt8cLBUmVM65GJ/yy5FHCNa35UtpMIj38=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hjdEYyaLOxLt8cLBUmVM65GJ/yy5FHCNa35UtpMIj38=</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hjdEYyaLOxLt8cLBUmVM65GJ/yy5FHCNa35UtpMIj38=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bK/AON4O9MywY2lwTVc+nRhiC9HWMxhBxwlqGOtMwOQ=</DigestValue>
      </Reference>
      <Reference URI="/xl/drawings/vmlDrawing2.vml?ContentType=application/vnd.openxmlformats-officedocument.vmlDrawing">
        <DigestMethod Algorithm="http://www.w3.org/2001/04/xmlenc#sha256"/>
        <DigestValue>AWwNggZ45oHv53N4/lw9e2Qt5Fuay6N0B5GOyxOj2wg=</DigestValue>
      </Reference>
      <Reference URI="/xl/drawings/vmlDrawing3.vml?ContentType=application/vnd.openxmlformats-officedocument.vmlDrawing">
        <DigestMethod Algorithm="http://www.w3.org/2001/04/xmlenc#sha256"/>
        <DigestValue>ZPiAQn9mzeOMyB1J5c8zK6zaQQMQcizpw6zzenIewOk=</DigestValue>
      </Reference>
      <Reference URI="/xl/drawings/vmlDrawing4.vml?ContentType=application/vnd.openxmlformats-officedocument.vmlDrawing">
        <DigestMethod Algorithm="http://www.w3.org/2001/04/xmlenc#sha256"/>
        <DigestValue>f3PJcISPMvH9w1I3eT54nHqxadpN4651BX4YNAuLfNE=</DigestValue>
      </Reference>
      <Reference URI="/xl/drawings/vmlDrawing5.vml?ContentType=application/vnd.openxmlformats-officedocument.vmlDrawing">
        <DigestMethod Algorithm="http://www.w3.org/2001/04/xmlenc#sha256"/>
        <DigestValue>puk94xgpEDfkwfmn+CwAtMwB2Vaa7toQeCKHnjv7Odw=</DigestValue>
      </Reference>
      <Reference URI="/xl/drawings/vmlDrawing6.vml?ContentType=application/vnd.openxmlformats-officedocument.vmlDrawing">
        <DigestMethod Algorithm="http://www.w3.org/2001/04/xmlenc#sha256"/>
        <DigestValue>IrqLUGoD+G/wVhSDAaoFCod80Y4+X5qBLPYxYlEhAis=</DigestValue>
      </Reference>
      <Reference URI="/xl/media/image1.emf?ContentType=image/x-emf">
        <DigestMethod Algorithm="http://www.w3.org/2001/04/xmlenc#sha256"/>
        <DigestValue>fRH91Fc3Ox+fFHhiM+QwX19JkhZd99tbb3PVcbfXHEc=</DigestValue>
      </Reference>
      <Reference URI="/xl/media/image2.emf?ContentType=image/x-emf">
        <DigestMethod Algorithm="http://www.w3.org/2001/04/xmlenc#sha256"/>
        <DigestValue>AzYkIh0Fjdee7HhX1YcWOqNfeCgUv+PvvgwkODBVAG4=</DigestValue>
      </Reference>
      <Reference URI="/xl/media/image3.emf?ContentType=image/x-emf">
        <DigestMethod Algorithm="http://www.w3.org/2001/04/xmlenc#sha256"/>
        <DigestValue>0yFVvCqWovR03nGNNlEhqe8Mw4lm1gOJ+YCyJg1DHGs=</DigestValue>
      </Reference>
      <Reference URI="/xl/media/image4.emf?ContentType=image/x-emf">
        <DigestMethod Algorithm="http://www.w3.org/2001/04/xmlenc#sha256"/>
        <DigestValue>as94P+bDOnZLl4sBjUO7/inyQvoXJ15X73+unW3a0e4=</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kK5fZG5P+Bg98KD7ODDi08P4KW6Kd/t+MMuRGwyvJ/I=</DigestValue>
      </Reference>
      <Reference URI="/xl/styles.xml?ContentType=application/vnd.openxmlformats-officedocument.spreadsheetml.styles+xml">
        <DigestMethod Algorithm="http://www.w3.org/2001/04/xmlenc#sha256"/>
        <DigestValue>o3nw5AJTWlHZ6KtrF4zw2JcowzsHUNmBsD+v0CwpJ1E=</DigestValue>
      </Reference>
      <Reference URI="/xl/theme/theme1.xml?ContentType=application/vnd.openxmlformats-officedocument.theme+xml">
        <DigestMethod Algorithm="http://www.w3.org/2001/04/xmlenc#sha256"/>
        <DigestValue>Q1Y4CPpXAEfTWbGgm5zElx8B0pHQK4RzdZXVzDJUMDc=</DigestValue>
      </Reference>
      <Reference URI="/xl/workbook.xml?ContentType=application/vnd.openxmlformats-officedocument.spreadsheetml.sheet.main+xml">
        <DigestMethod Algorithm="http://www.w3.org/2001/04/xmlenc#sha256"/>
        <DigestValue>A70kkR2x6ox58szn57L8WE4ae5DlKJCnPdER6AjqSOM=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hBmMzHgwt2Xhw6nuc0oXhQ29dchS8lWVO4b+G4JE8Pg=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KGCzyyUbN5aM3y/IJh7Cxgm1AXunXbQig1LdgWivuy8=</DigestValue>
      </Reference>
      <Reference URI="/xl/worksheets/sheet2.xml?ContentType=application/vnd.openxmlformats-officedocument.spreadsheetml.worksheet+xml">
        <DigestMethod Algorithm="http://www.w3.org/2001/04/xmlenc#sha256"/>
        <DigestValue>a5Jop0tLh7stz18R9spFNjhFqTLYPXTo5dIN1NWimeM=</DigestValue>
      </Reference>
      <Reference URI="/xl/worksheets/sheet3.xml?ContentType=application/vnd.openxmlformats-officedocument.spreadsheetml.worksheet+xml">
        <DigestMethod Algorithm="http://www.w3.org/2001/04/xmlenc#sha256"/>
        <DigestValue>QsAHvYdXHUYJMrSb/7qf9cXtJIjmvS/Q5AEnkYYq2g0=</DigestValue>
      </Reference>
      <Reference URI="/xl/worksheets/sheet4.xml?ContentType=application/vnd.openxmlformats-officedocument.spreadsheetml.worksheet+xml">
        <DigestMethod Algorithm="http://www.w3.org/2001/04/xmlenc#sha256"/>
        <DigestValue>7pKCWVJWEwyy3xn1NPspTLMF5hLrUxx2rq6C84RTWFM=</DigestValue>
      </Reference>
      <Reference URI="/xl/worksheets/sheet5.xml?ContentType=application/vnd.openxmlformats-officedocument.spreadsheetml.worksheet+xml">
        <DigestMethod Algorithm="http://www.w3.org/2001/04/xmlenc#sha256"/>
        <DigestValue>g4JoqyxGabwR1WgB+Df8BJatbZ0nGzvK7B59Josn5Dg=</DigestValue>
      </Reference>
      <Reference URI="/xl/worksheets/sheet6.xml?ContentType=application/vnd.openxmlformats-officedocument.spreadsheetml.worksheet+xml">
        <DigestMethod Algorithm="http://www.w3.org/2001/04/xmlenc#sha256"/>
        <DigestValue>gRYuPSyOe+MKwwiiw4BoW/Zp6w/CxhF3dwitQo+wv8U=</DigestValue>
      </Reference>
    </Manifest>
    <SignatureProperties>
      <SignatureProperty Id="idSignatureTime" Target="#idPackageSignature">
        <mdssi:SignatureTime xmlns:mdssi="http://schemas.openxmlformats.org/package/2006/digital-signature">
          <mdssi:Format>YYYY-MM-DDThh:mm:ssTZD</mdssi:Format>
          <mdssi:Value>2025-08-14T12:39:04Z</mdssi:Value>
        </mdssi:SignatureTime>
      </SignatureProperty>
    </SignatureProperties>
  </Object>
  <Object Id="idOfficeObject">
    <SignatureProperties>
      <SignatureProperty Id="idOfficeV1Details" Target="#idPackageSignature">
        <SignatureInfoV1 xmlns="http://schemas.microsoft.com/office/2006/digsig">
          <SetupID>{FD201E4C-595A-4F8A-A542-7B5FF1355376}</SetupID>
          <SignatureText>PATRICIA VIVIANA DAVALOS ACOSTA</SignatureText>
          <SignatureImage/>
          <SignatureComments/>
          <WindowsVersion>10.0</WindowsVersion>
          <OfficeVersion>16.0.19029/27</OfficeVersion>
          <ApplicationVersion>16.0.19029</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2025-08-14T12:39:04Z</xd:SigningTime>
          <xd:SigningCertificate>
            <xd:Cert>
              <xd:CertDigest>
                <DigestMethod Algorithm="http://www.w3.org/2001/04/xmlenc#sha256"/>
                <DigestValue>yIg2ukB0/NmjnunhrDpA+akyagcrI6cUO2hSm7h6n10=</DigestValue>
              </xd:CertDigest>
              <xd:IssuerSerial>
                <X509IssuerName>C=PY, O=DOCUMENTA S.A., SERIALNUMBER=RUC80050172-1, CN=CA-DOCUMENTA S.A.</X509IssuerName>
                <X509SerialNumber>5888621554583832195</X509SerialNumber>
              </xd:IssuerSerial>
            </xd:Cert>
          </xd:SigningCertificate>
          <xd:SignaturePolicyIdentifier>
            <xd:SignaturePolicyImplied/>
          </xd:SignaturePolicyIdentifier>
        </xd:SignedSignatureProperties>
      </xd:SignedProperties>
    </xd:QualifyingProperties>
  </Object>
  <Object Id="idValidSigLnImg">AQAAAGwAAAAAAAAAAAAAAEUBAACfAAAAAAAAAAAAAADRFgAAOwsAACBFTUYAAAEAtBoAAKIAAAAGAAAAAAAAAAAAAAAAAAAAgAcAADgEAABYAQAAwgAAAAAAAAAAAAAAAAAAAMA/BQDQ9QIACgAAABAAAAAAAAAAAAAAAEsAAAAQAAAAAAAAAAUAAAAeAAAAGAAAAAAAAAAAAAAARgEAAKAAAAAnAAAAGAAAAAEAAAAAAAAAAAAAAAAAAAAlAAAADAAAAAEAAABMAAAAZAAAAAAAAAAAAAAARQEAAJ8AAAAAAAAAAAAAAE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8PDwAAAAAAAlAAAADAAAAAEAAABMAAAAZAAAAAAAAAAAAAAARQEAAJ8AAAAAAAAAAAAAAEYBAACgAAAAIQDwAAAAAAAAAAAAAACAPwAAAAAAAAAAAACAPwAAAAAAAAAAAAAAAAAAAAAAAAAAAAAAAAAAAAAAAAAAJQAAAAwAAAAAAACAKAAAAAwAAAABAAAAJwAAABgAAAABAAAAAAAAAPDw8AAAAAAAJQAAAAwAAAABAAAATAAAAGQAAAAAAAAAAAAAAEUBAACfAAAAAAAAAAAAAABG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AAAAAAAlAAAADAAAAAEAAABMAAAAZAAAAAAAAAAAAAAARQEAAJ8AAAAAAAAAAAAAAEYBAACgAAAAIQDwAAAAAAAAAAAAAACAPwAAAAAAAAAAAACAPwAAAAAAAAAAAAAAAAAAAAAAAAAAAAAAAAAAAAAAAAAAJQAAAAwAAAAAAACAKAAAAAwAAAABAAAAJwAAABgAAAABAAAAAAAAAP///wAAAAAAJQAAAAwAAAABAAAATAAAAGQAAAAAAAAAAAAAAEUBAACfAAAAAAAAAAAAAAB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0AC8AOAAvADIAMAAyADUAAAAHAAAABwAAAAUAAAAHAAAABQAAAAcAAAAHAAAABwAAAAcAAABLAAAAQAAAADAAAAAFAAAAIAAAAAEAAAABAAAAEAAAAAAAAAAAAAAARgEAAKAAAAAAAAAAAAAAAEY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C8BAABWAAAAMAAAADsAAAAAAQ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DABAABXAAAAJQAAAAwAAAAEAAAAVAAAAOgAAAAxAAAAOwAAAC4BAABWAAAAAQAAAFVVj0EmtI9BMQAAADsAAAAaAAAATAAAAAAAAAAAAAAAAAAAAP//////////gAAAAFAAQQBUAFIASQBDAEkAQQAgAFYASQBWAEkAQQBOAEEAIABEAEEAVgBBAEwATwAuAC4ALgALAAAADQAAAAoAAAAMAAAABQAAAAwAAAAFAAAADQAAAAUAAAAMAAAABQAAAAwAAAAFAAAADQAAAA8AAAANAAAABQAAAA4AAAANAAAADAAAAA0AAAAJAAAADwAAAAQAAAAEAAAABAAAAEsAAABAAAAAMAAAAAUAAAAgAAAAAQAAAAEAAAAQAAAAAAAAAAAAAABGAQAAoAAAAAAAAAAAAAAARgEAAKAAAAAlAAAADAAAAAIAAAAnAAAAGAAAAAUAAAAAAAAA////AAAAAAAlAAAADAAAAAUAAABMAAAAZAAAAAAAAABhAAAARQEAAJsAAAAAAAAAYQAAAEYBAAA7AAAAIQDwAAAAAAAAAAAAAACAPwAAAAAAAAAAAACAPwAAAAAAAAAAAAAAAAAAAAAAAAAAAAAAAAAAAAAAAAAAJQAAAAwAAAAAAACAKAAAAAwAAAAFAAAAJwAAABgAAAAFAAAAAAAAAP///wAAAAAAJQAAAAwAAAAFAAAATAAAAGQAAAAOAAAAYQAAADcBAABxAAAADgAAAGEAAAAqAQAAEQAAACEA8AAAAAAAAAAAAAAAgD8AAAAAAAAAAAAAgD8AAAAAAAAAAAAAAAAAAAAAAAAAAAAAAAAAAAAAAAAAACUAAAAMAAAAAAAAgCgAAAAMAAAABQAAACUAAAAMAAAAAQAAABgAAAAMAAAAAAAAABIAAAAMAAAAAQAAAB4AAAAYAAAADgAAAGEAAAA4AQAAcgAAACUAAAAMAAAAAQAAAFQAAAB8AAAADwAAAGEAAABFAAAAcQAAAAEAAABVVY9BJrSPQQ8AAABhAAAACAAAAEwAAAAAAAAAAAAAAAAAAAD//////////1wAAABDAG8AbgB0AGEAZABvAHIACAAAAAgAAAAHAAAABAAAAAcAAAAIAAAACAAAAAUAAABLAAAAQAAAADAAAAAFAAAAIAAAAAEAAAABAAAAEAAAAAAAAAAAAAAARgEAAKAAAAAAAAAAAAAAAEYBAACgAAAAJQAAAAwAAAACAAAAJwAAABgAAAAFAAAAAAAAAP///wAAAAAAJQAAAAwAAAAFAAAATAAAAGQAAAAOAAAAdgAAADcBAACGAAAADgAAAHYAAAAqAQAAEQAAACEA8AAAAAAAAAAAAAAAgD8AAAAAAAAAAAAAgD8AAAAAAAAAAAAAAAAAAAAAAAAAAAAAAAAAAAAAAAAAACUAAAAMAAAAAAAAgCgAAAAMAAAABQAAACcAAAAYAAAABQAAAAAAAAD///8AAAAAACUAAAAMAAAABQAAAEwAAABkAAAADgAAAIsAAAA3AQAAmwAAAA4AAACLAAAAKgEAABEAAAAhAPAAAAAAAAAAAAAAAIA/AAAAAAAAAAAAAIA/AAAAAAAAAAAAAAAAAAAAAAAAAAAAAAAAAAAAAAAAAAAlAAAADAAAAAAAAIAoAAAADAAAAAUAAAAlAAAADAAAAAEAAAAYAAAADAAAAAAAAAASAAAADAAAAAEAAAAWAAAADAAAAAAAAABUAAAAVAEAAA8AAACLAAAANgEAAJsAAAABAAAAVVWPQSa0j0EPAAAAiwAAACwAAABMAAAABAAAAA4AAACLAAAAOAEAAJwAAACkAAAARgBpAHIAbQBhAGQAbwAgAHAAbwByADoAIABQAEEAVABSAEkAQwBJAEEAIABWAEkAVgBJAEEATgBBACAARABBAFYAQQBMAE8AUwAgAEEAQwBPAFMAVABBAAYAAAADAAAABQAAAAsAAAAHAAAACAAAAAgAAAAEAAAACAAAAAgAAAAFAAAAAwAAAAQAAAAHAAAACAAAAAcAAAAIAAAAAwAAAAgAAAADAAAACAAAAAQAAAAIAAAAAwAAAAgAAAADAAAACAAAAAoAAAAIAAAABAAAAAkAAAAIAAAACAAAAAgAAAAGAAAACgAAAAcAAAAEAAAACAAAAAgAAAAKAAAABwAAAAcAAAAIAAAAFgAAAAwAAAAAAAAAJQAAAAwAAAACAAAADgAAABQAAAAAAAAAEAAAABQAAAA=</Object>
  <Object Id="idInvalidSigLnImg">AQAAAGwAAAAAAAAAAAAAAEUBAACfAAAAAAAAAAAAAADRFgAAOwsAACBFTUYAAAEANCEAAKkAAAAGAAAAAAAAAAAAAAAAAAAAgAcAADgEAABYAQAAwgAAAAAAAAAAAAAAAAAAAMA/BQDQ9QIACgAAABAAAAAAAAAAAAAAAEsAAAAQAAAAAAAAAAUAAAAeAAAAGAAAAAAAAAAAAAAARgEAAKAAAAAnAAAAGAAAAAEAAAAAAAAAAAAAAAAAAAAlAAAADAAAAAEAAABMAAAAZAAAAAAAAAAAAAAARQEAAJ8AAAAAAAAAAAAAAE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8PDwAAAAAAAlAAAADAAAAAEAAABMAAAAZAAAAAAAAAAAAAAARQEAAJ8AAAAAAAAAAAAAAEYBAACgAAAAIQDwAAAAAAAAAAAAAACAPwAAAAAAAAAAAACAPwAAAAAAAAAAAAAAAAAAAAAAAAAAAAAAAAAAAAAAAAAAJQAAAAwAAAAAAACAKAAAAAwAAAABAAAAJwAAABgAAAABAAAAAAAAAPDw8AAAAAAAJQAAAAwAAAABAAAATAAAAGQAAAAAAAAAAAAAAEUBAACfAAAAAAAAAAAAAABG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AAAAAAAlAAAADAAAAAEAAABMAAAAZAAAAAAAAAAAAAAARQEAAJ8AAAAAAAAAAAAAAEYBAACgAAAAIQDwAAAAAAAAAAAAAACAPwAAAAAAAAAAAACAPwAAAAAAAAAAAAAAAAAAAAAAAAAAAAAAAAAAAAAAAAAAJQAAAAwAAAAAAACAKAAAAAwAAAABAAAAJwAAABgAAAABAAAAAAAAAP///wAAAAAAJQAAAAwAAAABAAAATAAAAGQAAAAAAAAAAAAAAEUBAACfAAAAAAAAAAAAAAB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GAQAAoAAAAAAAAAAAAAAARg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LwEAAFYAAAAwAAAAOwAAAAAB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MAEAAFcAAAAlAAAADAAAAAQAAABUAAAA6AAAADEAAAA7AAAALgEAAFYAAAABAAAAVVWPQSa0j0ExAAAAOwAAABoAAABMAAAAAAAAAAAAAAAAAAAA//////////+AAAAAUABBAFQAUgBJAEMASQBBACAAVgBJAFYASQBBAE4AQQAgAEQAQQBWAEEATABPAC4ALgAuAAsAAAANAAAACgAAAAwAAAAFAAAADAAAAAUAAAANAAAABQAAAAwAAAAFAAAADAAAAAUAAAANAAAADwAAAA0AAAAFAAAADgAAAA0AAAAMAAAADQAAAAkAAAAPAAAABAAAAAQAAAAEAAAASwAAAEAAAAAwAAAABQAAACAAAAABAAAAAQAAABAAAAAAAAAAAAAAAEYBAACgAAAAAAAAAAAAAABGAQAAoAAAACUAAAAMAAAAAgAAACcAAAAYAAAABQAAAAAAAAD///8AAAAAACUAAAAMAAAABQAAAEwAAABkAAAAAAAAAGEAAABFAQAAmwAAAAAAAABhAAAARgEAADsAAAAhAPAAAAAAAAAAAAAAAIA/AAAAAAAAAAAAAIA/AAAAAAAAAAAAAAAAAAAAAAAAAAAAAAAAAAAAAAAAAAAlAAAADAAAAAAAAIAoAAAADAAAAAUAAAAnAAAAGAAAAAUAAAAAAAAA////AAAAAAAlAAAADAAAAAUAAABMAAAAZAAAAA4AAABhAAAANwEAAHEAAAAOAAAAYQAAACoBAAARAAAAIQDwAAAAAAAAAAAAAACAPwAAAAAAAAAAAACAPwAAAAAAAAAAAAAAAAAAAAAAAAAAAAAAAAAAAAAAAAAAJQAAAAwAAAAAAACAKAAAAAwAAAAFAAAAJQAAAAwAAAABAAAAGAAAAAwAAAAAAAAAEgAAAAwAAAABAAAAHgAAABgAAAAOAAAAYQAAADgBAAByAAAAJQAAAAwAAAABAAAAVAAAAHwAAAAPAAAAYQAAAEUAAABxAAAAAQAAAFVVj0EmtI9BDwAAAGEAAAAIAAAATAAAAAAAAAAAAAAAAAAAAP//////////XAAAAEMAbwBuAHQAYQBkAG8AcgAIAAAACAAAAAcAAAAEAAAABwAAAAgAAAAIAAAABQAAAEsAAABAAAAAMAAAAAUAAAAgAAAAAQAAAAEAAAAQAAAAAAAAAAAAAABGAQAAoAAAAAAAAAAAAAAARgEAAKAAAAAlAAAADAAAAAIAAAAnAAAAGAAAAAUAAAAAAAAA////AAAAAAAlAAAADAAAAAUAAABMAAAAZAAAAA4AAAB2AAAANwEAAIYAAAAOAAAAdgAAACoBAAARAAAAIQDwAAAAAAAAAAAAAACAPwAAAAAAAAAAAACAPwAAAAAAAAAAAAAAAAAAAAAAAAAAAAAAAAAAAAAAAAAAJQAAAAwAAAAAAACAKAAAAAwAAAAFAAAAJwAAABgAAAAFAAAAAAAAAP///wAAAAAAJQAAAAwAAAAFAAAATAAAAGQAAAAOAAAAiwAAADcBAACbAAAADgAAAIsAAAAqAQAAEQAAACEA8AAAAAAAAAAAAAAAgD8AAAAAAAAAAAAAgD8AAAAAAAAAAAAAAAAAAAAAAAAAAAAAAAAAAAAAAAAAACUAAAAMAAAAAAAAgCgAAAAMAAAABQAAACUAAAAMAAAAAQAAABgAAAAMAAAAAAAAABIAAAAMAAAAAQAAABYAAAAMAAAAAAAAAFQAAABUAQAADwAAAIsAAAA2AQAAmwAAAAEAAABVVY9BJrSPQQ8AAACLAAAALAAAAEwAAAAEAAAADgAAAIsAAAA4AQAAnAAAAKQAAABGAGkAcgBtAGEAZABvACAAcABvAHIAOgAgAFAAQQBUAFIASQBDAEkAQQAgAFYASQBWAEkAQQBOAEEAIABEAEEAVgBBAEwATwBTACAAQQBDAE8AUwBUAEEABgAAAAMAAAAFAAAACwAAAAcAAAAIAAAACAAAAAQAAAAIAAAACAAAAAUAAAADAAAABAAAAAcAAAAIAAAABwAAAAgAAAADAAAACAAAAAMAAAAIAAAABAAAAAgAAAADAAAACAAAAAMAAAAIAAAACgAAAAgAAAAEAAAACQAAAAgAAAAIAAAACAAAAAYAAAAKAAAABwAAAAQAAAAIAAAACAAAAAoAAAAHAAAABwAAAAgAAAAWAAAADAAAAAAAAAAlAAAADAAAAAIAAAAOAAAAFAAAAAAAAAAQAAAAFAAAAA==</Object>
</Signature>
</file>

<file path=_xmlsignatures/sig9.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U4D2tlBmj3fl/b30wWV0CeXduCMShatkktijKd/ZKWI=</DigestValue>
    </Reference>
    <Reference Type="http://www.w3.org/2000/09/xmldsig#Object" URI="#idOfficeObject">
      <DigestMethod Algorithm="http://www.w3.org/2001/04/xmlenc#sha256"/>
      <DigestValue>QXyQA1vXsLhgop8u18pJH9ShK2KkxggAc7wWzop3cjo=</DigestValue>
    </Reference>
    <Reference Type="http://uri.etsi.org/01903#SignedProperties" URI="#idSignedProperties">
      <Transforms>
        <Transform Algorithm="http://www.w3.org/TR/2001/REC-xml-c14n-20010315"/>
      </Transforms>
      <DigestMethod Algorithm="http://www.w3.org/2001/04/xmlenc#sha256"/>
      <DigestValue>ghZTHzjokVzLlHEZulYn0yobvARE45HbINhqKj0isIU=</DigestValue>
    </Reference>
    <Reference Type="http://www.w3.org/2000/09/xmldsig#Object" URI="#idValidSigLnImg">
      <DigestMethod Algorithm="http://www.w3.org/2001/04/xmlenc#sha256"/>
      <DigestValue>PsKJFAV35jpYRLReta0yycyHa5TKNXXSDeMpFK6WxgU=</DigestValue>
    </Reference>
    <Reference Type="http://www.w3.org/2000/09/xmldsig#Object" URI="#idInvalidSigLnImg">
      <DigestMethod Algorithm="http://www.w3.org/2001/04/xmlenc#sha256"/>
      <DigestValue>caTuzxRx+5kXUu4ZarHMLuSSHLiHp/ucV0NTu4lEhk8=</DigestValue>
    </Reference>
  </SignedInfo>
  <SignatureValue>HHMxZVj9oe8Q2RdTaf5qllJeDqcVXtOFe6USSfyJshj2iupN/MY6TlJjAX/PTF9imVPhZiCwpD7m
cfUJ+ADBgaXUV/RExvpdR3kqOvGBVL9s/Bd3XukCuR2E0EbcZ99ZPJVAe9JdM71As/t3C0rHMDo8
QBO/KwOG35ONWvmxaD4/Pbs7wI65gu/Kn2CPg0pRdvuI1joyEVrpJIzFjvr8E9xHVf1ZcceALFkB
QItEQu5beqTc265jwtG9b2WiYG2QdUUts85gV+07FP8CFpCOQMMimX/S32PooOGk3bnlhq2Tdn+L
00rJ5qdOw3U4mxhhNApg6TEPXZEvgW5SRXNpKw==</SignatureValue>
  <KeyInfo>
    <X509Data>
      <X509Certificate>MIIIiTCCBnGgAwIBAgIIUbiWGsmthoMwDQYJKoZIhvcNAQELBQAwWjEaMBgGA1UEAwwRQ0EtRE9DVU1FTlRBIFMuQS4xFjAUBgNVBAUTDVJVQzgwMDUwMTcyLTExFzAVBgNVBAoMDkRPQ1VNRU5UQSBTLkEuMQswCQYDVQQGEwJQWTAeFw0yNDA1MTYxNDUwMDBaFw0yNjA1MTYxNDUwMDBaMIHDMSgwJgYDVQQDDB9QQVRSSUNJQSBWSVZJQU5BIERBVkFMT1MgQUNPU1RBMRIwEAYDVQQFEwlDSTE4NjEwMTYxGTAXBgNVBCoMEFBBVFJJQ0lBIFZJVklBTkExFzAVBgNVBAQMDkRBVkFMT1MgQUNPU1RBMQswCQYDVQQLDAJGMjE1MDMGA1UECgwsQ0VSVElGSUNBRE8gQ1VBTElGSUNBRE8gREUgRklSTUEgRUxFQ1RST05JQ0ExCzAJBgNVBAYTAlBZMIIBIjANBgkqhkiG9w0BAQEFAAOCAQ8AMIIBCgKCAQEAtzsBf6CjUz0GPMBm+SuVVH+z/EDAL3AH1/4ciIIGWPi6RmBS5+yGBJBqNcIQgV9gv8cIYaEWMuO3hwIMKMVHl0VxKhzvkeMIPrLOJY1rUwkoPyXFnDXQcBDyzxXK//okaAzf4F0l0WN90nU9uNBF24DPa+51VSZKNDPceuzW+LZZQLDCYuxkL/mXQ4C+F9+CXk/nVYcOLe5ZZ3j+a9r1XKTeOke+2T/83ZAbrhCCLdGpgB2xciIuBL7jSfFs1ZIftrtnD17dkV8e/D7BjZbM27aiT8LWLiQM5kop9Aj/6uzCCcU/MDCZ6zY5wpHk94wZ8HuxWkGC5X0MbJe9+gkziwIDAQABo4ID5zCCA+MwDAYDVR0TAQH/BAIwADAfBgNVHSMEGDAWgBShPYUrzdgslh85AgyfUztY2JULezCBlAYIKwYBBQUHAQEEgYcwgYQwVQYIKwYBBQUHMAKGSWh0dHBzOi8vd3d3LmRpZ2l0by5jb20ucHkvdXBsb2Fkcy9jZXJ0aWZpY2Fkby1kb2N1bWVudGEtc2EtMTUzNTExNzc3MS5jcnQwKwYIKwYBBQUHMAGGH2h0dHBzOi8vd3d3LmRpZ2l0by5jb20ucHkvb2NzcC8wSgYDVR0RBEMwQYETZmNhYmFuYXNAcGNn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AF/GQukiMs3G8XIrYgamNrboF2/MA4GA1UdDwEB/wQEAwIF4DANBgkqhkiG9w0BAQsFAAOCAgEAaYUlQ5+ISPgcv8kui/wspx7Q8yd1wM2Avzf5j495gxZGtiErouIUYRB5w6V9INsQLmdKj717PfiOSUsz+J4Q8TyhMhETKnFdCR0sQMwcMdtOSXYy+oWBA3kf85780d45Os2hKtqDBsPPxlvZp1NHe17ZHY7ZXmlMkHW3camffxJKtCuERBCtPDBLtIT/OxnKEhxaB0cNh+ApiyCbP7u449UoENejn4rHZv7BikhrrYdfmEwTIEBf3N9VdAdaPnhbIRsJZtMsPoOxsB95mi/3okTYwVkNZHa58jU/7ap/jF+Ee9SBWKSV7uygjqxFaBTPO8H9rH2MyumMAfAS3gH0uvdZBF8APytxJg0CyIzhXUtKwlvG/WRP3FFP9mRsfzM3HfF+3hEStUu4H7djDDJmQ4Nwpa8IptCUlHBtztsmV31jVSPTSUafN2StvjIhXEWLh4auakweZ9mt9/0iOfLGJKFaSS012IQp8nL3EDjMMb0vPx72V5NxUE0pmEprm4FLotg3scAaClVoCU4VFukjyHLmll143cDBxro9gBDP7iqFt0wxeGVDLI71c2meFH/9gxK7obITwB/cJZ0alKjrHL5HbuMG0ZMvA7+Uu4r3pJYGmWIKb68Ggp6kCzr08nkQnt3xB6W8dR8uYcX7dwot7FHV1rAYUKJWzToPPccVbp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Gtik1VBzvMGx8O0iEdiEXAkn7Iy/ZeDNLVmml+/rdtQ=</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hjdEYyaLOxLt8cLBUmVM65GJ/yy5FHCNa35UtpMIj38=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hjdEYyaLOxLt8cLBUmVM65GJ/yy5FHCNa35UtpMIj38=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hjdEYyaLOxLt8cLBUmVM65GJ/yy5FHCNa35UtpMIj38=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hjdEYyaLOxLt8cLBUmVM65GJ/yy5FHCNa35UtpMIj38=</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hjdEYyaLOxLt8cLBUmVM65GJ/yy5FHCNa35UtpMIj38=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bK/AON4O9MywY2lwTVc+nRhiC9HWMxhBxwlqGOtMwOQ=</DigestValue>
      </Reference>
      <Reference URI="/xl/drawings/vmlDrawing2.vml?ContentType=application/vnd.openxmlformats-officedocument.vmlDrawing">
        <DigestMethod Algorithm="http://www.w3.org/2001/04/xmlenc#sha256"/>
        <DigestValue>AWwNggZ45oHv53N4/lw9e2Qt5Fuay6N0B5GOyxOj2wg=</DigestValue>
      </Reference>
      <Reference URI="/xl/drawings/vmlDrawing3.vml?ContentType=application/vnd.openxmlformats-officedocument.vmlDrawing">
        <DigestMethod Algorithm="http://www.w3.org/2001/04/xmlenc#sha256"/>
        <DigestValue>ZPiAQn9mzeOMyB1J5c8zK6zaQQMQcizpw6zzenIewOk=</DigestValue>
      </Reference>
      <Reference URI="/xl/drawings/vmlDrawing4.vml?ContentType=application/vnd.openxmlformats-officedocument.vmlDrawing">
        <DigestMethod Algorithm="http://www.w3.org/2001/04/xmlenc#sha256"/>
        <DigestValue>f3PJcISPMvH9w1I3eT54nHqxadpN4651BX4YNAuLfNE=</DigestValue>
      </Reference>
      <Reference URI="/xl/drawings/vmlDrawing5.vml?ContentType=application/vnd.openxmlformats-officedocument.vmlDrawing">
        <DigestMethod Algorithm="http://www.w3.org/2001/04/xmlenc#sha256"/>
        <DigestValue>puk94xgpEDfkwfmn+CwAtMwB2Vaa7toQeCKHnjv7Odw=</DigestValue>
      </Reference>
      <Reference URI="/xl/drawings/vmlDrawing6.vml?ContentType=application/vnd.openxmlformats-officedocument.vmlDrawing">
        <DigestMethod Algorithm="http://www.w3.org/2001/04/xmlenc#sha256"/>
        <DigestValue>IrqLUGoD+G/wVhSDAaoFCod80Y4+X5qBLPYxYlEhAis=</DigestValue>
      </Reference>
      <Reference URI="/xl/media/image1.emf?ContentType=image/x-emf">
        <DigestMethod Algorithm="http://www.w3.org/2001/04/xmlenc#sha256"/>
        <DigestValue>fRH91Fc3Ox+fFHhiM+QwX19JkhZd99tbb3PVcbfXHEc=</DigestValue>
      </Reference>
      <Reference URI="/xl/media/image2.emf?ContentType=image/x-emf">
        <DigestMethod Algorithm="http://www.w3.org/2001/04/xmlenc#sha256"/>
        <DigestValue>AzYkIh0Fjdee7HhX1YcWOqNfeCgUv+PvvgwkODBVAG4=</DigestValue>
      </Reference>
      <Reference URI="/xl/media/image3.emf?ContentType=image/x-emf">
        <DigestMethod Algorithm="http://www.w3.org/2001/04/xmlenc#sha256"/>
        <DigestValue>0yFVvCqWovR03nGNNlEhqe8Mw4lm1gOJ+YCyJg1DHGs=</DigestValue>
      </Reference>
      <Reference URI="/xl/media/image4.emf?ContentType=image/x-emf">
        <DigestMethod Algorithm="http://www.w3.org/2001/04/xmlenc#sha256"/>
        <DigestValue>as94P+bDOnZLl4sBjUO7/inyQvoXJ15X73+unW3a0e4=</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kK5fZG5P+Bg98KD7ODDi08P4KW6Kd/t+MMuRGwyvJ/I=</DigestValue>
      </Reference>
      <Reference URI="/xl/styles.xml?ContentType=application/vnd.openxmlformats-officedocument.spreadsheetml.styles+xml">
        <DigestMethod Algorithm="http://www.w3.org/2001/04/xmlenc#sha256"/>
        <DigestValue>o3nw5AJTWlHZ6KtrF4zw2JcowzsHUNmBsD+v0CwpJ1E=</DigestValue>
      </Reference>
      <Reference URI="/xl/theme/theme1.xml?ContentType=application/vnd.openxmlformats-officedocument.theme+xml">
        <DigestMethod Algorithm="http://www.w3.org/2001/04/xmlenc#sha256"/>
        <DigestValue>Q1Y4CPpXAEfTWbGgm5zElx8B0pHQK4RzdZXVzDJUMDc=</DigestValue>
      </Reference>
      <Reference URI="/xl/workbook.xml?ContentType=application/vnd.openxmlformats-officedocument.spreadsheetml.sheet.main+xml">
        <DigestMethod Algorithm="http://www.w3.org/2001/04/xmlenc#sha256"/>
        <DigestValue>A70kkR2x6ox58szn57L8WE4ae5DlKJCnPdER6AjqSOM=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hBmMzHgwt2Xhw6nuc0oXhQ29dchS8lWVO4b+G4JE8Pg=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KGCzyyUbN5aM3y/IJh7Cxgm1AXunXbQig1LdgWivuy8=</DigestValue>
      </Reference>
      <Reference URI="/xl/worksheets/sheet2.xml?ContentType=application/vnd.openxmlformats-officedocument.spreadsheetml.worksheet+xml">
        <DigestMethod Algorithm="http://www.w3.org/2001/04/xmlenc#sha256"/>
        <DigestValue>a5Jop0tLh7stz18R9spFNjhFqTLYPXTo5dIN1NWimeM=</DigestValue>
      </Reference>
      <Reference URI="/xl/worksheets/sheet3.xml?ContentType=application/vnd.openxmlformats-officedocument.spreadsheetml.worksheet+xml">
        <DigestMethod Algorithm="http://www.w3.org/2001/04/xmlenc#sha256"/>
        <DigestValue>QsAHvYdXHUYJMrSb/7qf9cXtJIjmvS/Q5AEnkYYq2g0=</DigestValue>
      </Reference>
      <Reference URI="/xl/worksheets/sheet4.xml?ContentType=application/vnd.openxmlformats-officedocument.spreadsheetml.worksheet+xml">
        <DigestMethod Algorithm="http://www.w3.org/2001/04/xmlenc#sha256"/>
        <DigestValue>7pKCWVJWEwyy3xn1NPspTLMF5hLrUxx2rq6C84RTWFM=</DigestValue>
      </Reference>
      <Reference URI="/xl/worksheets/sheet5.xml?ContentType=application/vnd.openxmlformats-officedocument.spreadsheetml.worksheet+xml">
        <DigestMethod Algorithm="http://www.w3.org/2001/04/xmlenc#sha256"/>
        <DigestValue>g4JoqyxGabwR1WgB+Df8BJatbZ0nGzvK7B59Josn5Dg=</DigestValue>
      </Reference>
      <Reference URI="/xl/worksheets/sheet6.xml?ContentType=application/vnd.openxmlformats-officedocument.spreadsheetml.worksheet+xml">
        <DigestMethod Algorithm="http://www.w3.org/2001/04/xmlenc#sha256"/>
        <DigestValue>gRYuPSyOe+MKwwiiw4BoW/Zp6w/CxhF3dwitQo+wv8U=</DigestValue>
      </Reference>
    </Manifest>
    <SignatureProperties>
      <SignatureProperty Id="idSignatureTime" Target="#idPackageSignature">
        <mdssi:SignatureTime xmlns:mdssi="http://schemas.openxmlformats.org/package/2006/digital-signature">
          <mdssi:Format>YYYY-MM-DDThh:mm:ssTZD</mdssi:Format>
          <mdssi:Value>2025-08-14T12:39:15Z</mdssi:Value>
        </mdssi:SignatureTime>
      </SignatureProperty>
    </SignatureProperties>
  </Object>
  <Object Id="idOfficeObject">
    <SignatureProperties>
      <SignatureProperty Id="idOfficeV1Details" Target="#idPackageSignature">
        <SignatureInfoV1 xmlns="http://schemas.microsoft.com/office/2006/digsig">
          <SetupID>{9F6B01AC-5FFB-4BFD-B210-F83F43F00CCB}</SetupID>
          <SignatureText>PATRICIA VIVIANA DAVALOS ACOSTA</SignatureText>
          <SignatureImage/>
          <SignatureComments/>
          <WindowsVersion>10.0</WindowsVersion>
          <OfficeVersion>16.0.19029/27</OfficeVersion>
          <ApplicationVersion>16.0.19029</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2025-08-14T12:39:15Z</xd:SigningTime>
          <xd:SigningCertificate>
            <xd:Cert>
              <xd:CertDigest>
                <DigestMethod Algorithm="http://www.w3.org/2001/04/xmlenc#sha256"/>
                <DigestValue>yIg2ukB0/NmjnunhrDpA+akyagcrI6cUO2hSm7h6n10=</DigestValue>
              </xd:CertDigest>
              <xd:IssuerSerial>
                <X509IssuerName>C=PY, O=DOCUMENTA S.A., SERIALNUMBER=RUC80050172-1, CN=CA-DOCUMENTA S.A.</X509IssuerName>
                <X509SerialNumber>5888621554583832195</X509SerialNumber>
              </xd:IssuerSerial>
            </xd:Cert>
          </xd:SigningCertificate>
          <xd:SignaturePolicyIdentifier>
            <xd:SignaturePolicyImplied/>
          </xd:SignaturePolicyIdentifier>
        </xd:SignedSignatureProperties>
      </xd:SignedProperties>
    </xd:QualifyingProperties>
  </Object>
  <Object Id="idValidSigLnImg">AQAAAGwAAAAAAAAAAAAAAEUBAACfAAAAAAAAAAAAAADRFgAAOwsAACBFTUYAAAEAtBoAAKIAAAAGAAAAAAAAAAAAAAAAAAAAgAcAADgEAABYAQAAwgAAAAAAAAAAAAAAAAAAAMA/BQDQ9QIACgAAABAAAAAAAAAAAAAAAEsAAAAQAAAAAAAAAAUAAAAeAAAAGAAAAAAAAAAAAAAARgEAAKAAAAAnAAAAGAAAAAEAAAAAAAAAAAAAAAAAAAAlAAAADAAAAAEAAABMAAAAZAAAAAAAAAAAAAAARQEAAJ8AAAAAAAAAAAAAAE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8PDwAAAAAAAlAAAADAAAAAEAAABMAAAAZAAAAAAAAAAAAAAARQEAAJ8AAAAAAAAAAAAAAEYBAACgAAAAIQDwAAAAAAAAAAAAAACAPwAAAAAAAAAAAACAPwAAAAAAAAAAAAAAAAAAAAAAAAAAAAAAAAAAAAAAAAAAJQAAAAwAAAAAAACAKAAAAAwAAAABAAAAJwAAABgAAAABAAAAAAAAAPDw8AAAAAAAJQAAAAwAAAABAAAATAAAAGQAAAAAAAAAAAAAAEUBAACfAAAAAAAAAAAAAABG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AAAAAAAlAAAADAAAAAEAAABMAAAAZAAAAAAAAAAAAAAARQEAAJ8AAAAAAAAAAAAAAEYBAACgAAAAIQDwAAAAAAAAAAAAAACAPwAAAAAAAAAAAACAPwAAAAAAAAAAAAAAAAAAAAAAAAAAAAAAAAAAAAAAAAAAJQAAAAwAAAAAAACAKAAAAAwAAAABAAAAJwAAABgAAAABAAAAAAAAAP///wAAAAAAJQAAAAwAAAABAAAATAAAAGQAAAAAAAAAAAAAAEUBAACfAAAAAAAAAAAAAAB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0AC8AOAAvADIAMAAyADUAAAAHAAAABwAAAAUAAAAHAAAABQAAAAcAAAAHAAAABwAAAAcAAABLAAAAQAAAADAAAAAFAAAAIAAAAAEAAAABAAAAEAAAAAAAAAAAAAAARgEAAKAAAAAAAAAAAAAAAEY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C8BAABWAAAAMAAAADsAAAAAAQ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DABAABXAAAAJQAAAAwAAAAEAAAAVAAAAOgAAAAxAAAAOwAAAC4BAABWAAAAAQAAAFVVj0EmtI9BMQAAADsAAAAaAAAATAAAAAAAAAAAAAAAAAAAAP//////////gAAAAFAAQQBUAFIASQBDAEkAQQAgAFYASQBWAEkAQQBOAEEAIABEAEEAVgBBAEwATwAuAC4ALgALAAAADQAAAAoAAAAMAAAABQAAAAwAAAAFAAAADQAAAAUAAAAMAAAABQAAAAwAAAAFAAAADQAAAA8AAAANAAAABQAAAA4AAAANAAAADAAAAA0AAAAJAAAADwAAAAQAAAAEAAAABAAAAEsAAABAAAAAMAAAAAUAAAAgAAAAAQAAAAEAAAAQAAAAAAAAAAAAAABGAQAAoAAAAAAAAAAAAAAARgEAAKAAAAAlAAAADAAAAAIAAAAnAAAAGAAAAAUAAAAAAAAA////AAAAAAAlAAAADAAAAAUAAABMAAAAZAAAAAAAAABhAAAARQEAAJsAAAAAAAAAYQAAAEYBAAA7AAAAIQDwAAAAAAAAAAAAAACAPwAAAAAAAAAAAACAPwAAAAAAAAAAAAAAAAAAAAAAAAAAAAAAAAAAAAAAAAAAJQAAAAwAAAAAAACAKAAAAAwAAAAFAAAAJwAAABgAAAAFAAAAAAAAAP///wAAAAAAJQAAAAwAAAAFAAAATAAAAGQAAAAOAAAAYQAAADcBAABxAAAADgAAAGEAAAAqAQAAEQAAACEA8AAAAAAAAAAAAAAAgD8AAAAAAAAAAAAAgD8AAAAAAAAAAAAAAAAAAAAAAAAAAAAAAAAAAAAAAAAAACUAAAAMAAAAAAAAgCgAAAAMAAAABQAAACUAAAAMAAAAAQAAABgAAAAMAAAAAAAAABIAAAAMAAAAAQAAAB4AAAAYAAAADgAAAGEAAAA4AQAAcgAAACUAAAAMAAAAAQAAAFQAAAB8AAAADwAAAGEAAABFAAAAcQAAAAEAAABVVY9BJrSPQQ8AAABhAAAACAAAAEwAAAAAAAAAAAAAAAAAAAD//////////1wAAABDAG8AbgB0AGEAZABvAHIACAAAAAgAAAAHAAAABAAAAAcAAAAIAAAACAAAAAUAAABLAAAAQAAAADAAAAAFAAAAIAAAAAEAAAABAAAAEAAAAAAAAAAAAAAARgEAAKAAAAAAAAAAAAAAAEYBAACgAAAAJQAAAAwAAAACAAAAJwAAABgAAAAFAAAAAAAAAP///wAAAAAAJQAAAAwAAAAFAAAATAAAAGQAAAAOAAAAdgAAADcBAACGAAAADgAAAHYAAAAqAQAAEQAAACEA8AAAAAAAAAAAAAAAgD8AAAAAAAAAAAAAgD8AAAAAAAAAAAAAAAAAAAAAAAAAAAAAAAAAAAAAAAAAACUAAAAMAAAAAAAAgCgAAAAMAAAABQAAACcAAAAYAAAABQAAAAAAAAD///8AAAAAACUAAAAMAAAABQAAAEwAAABkAAAADgAAAIsAAAA3AQAAmwAAAA4AAACLAAAAKgEAABEAAAAhAPAAAAAAAAAAAAAAAIA/AAAAAAAAAAAAAIA/AAAAAAAAAAAAAAAAAAAAAAAAAAAAAAAAAAAAAAAAAAAlAAAADAAAAAAAAIAoAAAADAAAAAUAAAAlAAAADAAAAAEAAAAYAAAADAAAAAAAAAASAAAADAAAAAEAAAAWAAAADAAAAAAAAABUAAAAVAEAAA8AAACLAAAANgEAAJsAAAABAAAAVVWPQSa0j0EPAAAAiwAAACwAAABMAAAABAAAAA4AAACLAAAAOAEAAJwAAACkAAAARgBpAHIAbQBhAGQAbwAgAHAAbwByADoAIABQAEEAVABSAEkAQwBJAEEAIABWAEkAVgBJAEEATgBBACAARABBAFYAQQBMAE8AUwAgAEEAQwBPAFMAVABBAAYAAAADAAAABQAAAAsAAAAHAAAACAAAAAgAAAAEAAAACAAAAAgAAAAFAAAAAwAAAAQAAAAHAAAACAAAAAcAAAAIAAAAAwAAAAgAAAADAAAACAAAAAQAAAAIAAAAAwAAAAgAAAADAAAACAAAAAoAAAAIAAAABAAAAAkAAAAIAAAACAAAAAgAAAAGAAAACgAAAAcAAAAEAAAACAAAAAgAAAAKAAAABwAAAAcAAAAIAAAAFgAAAAwAAAAAAAAAJQAAAAwAAAACAAAADgAAABQAAAAAAAAAEAAAABQAAAA=</Object>
  <Object Id="idInvalidSigLnImg">AQAAAGwAAAAAAAAAAAAAAEUBAACfAAAAAAAAAAAAAADRFgAAOwsAACBFTUYAAAEANCEAAKkAAAAGAAAAAAAAAAAAAAAAAAAAgAcAADgEAABYAQAAwgAAAAAAAAAAAAAAAAAAAMA/BQDQ9QIACgAAABAAAAAAAAAAAAAAAEsAAAAQAAAAAAAAAAUAAAAeAAAAGAAAAAAAAAAAAAAARgEAAKAAAAAnAAAAGAAAAAEAAAAAAAAAAAAAAAAAAAAlAAAADAAAAAEAAABMAAAAZAAAAAAAAAAAAAAARQEAAJ8AAAAAAAAAAAAAAE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8PDwAAAAAAAlAAAADAAAAAEAAABMAAAAZAAAAAAAAAAAAAAARQEAAJ8AAAAAAAAAAAAAAEYBAACgAAAAIQDwAAAAAAAAAAAAAACAPwAAAAAAAAAAAACAPwAAAAAAAAAAAAAAAAAAAAAAAAAAAAAAAAAAAAAAAAAAJQAAAAwAAAAAAACAKAAAAAwAAAABAAAAJwAAABgAAAABAAAAAAAAAPDw8AAAAAAAJQAAAAwAAAABAAAATAAAAGQAAAAAAAAAAAAAAEUBAACfAAAAAAAAAAAAAABG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AAAAAAAlAAAADAAAAAEAAABMAAAAZAAAAAAAAAAAAAAARQEAAJ8AAAAAAAAAAAAAAEYBAACgAAAAIQDwAAAAAAAAAAAAAACAPwAAAAAAAAAAAACAPwAAAAAAAAAAAAAAAAAAAAAAAAAAAAAAAAAAAAAAAAAAJQAAAAwAAAAAAACAKAAAAAwAAAABAAAAJwAAABgAAAABAAAAAAAAAP///wAAAAAAJQAAAAwAAAABAAAATAAAAGQAAAAAAAAAAAAAAEUBAACfAAAAAAAAAAAAAAB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GAQAAoAAAAAAAAAAAAAAARg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LwEAAFYAAAAwAAAAOwAAAAAB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MAEAAFcAAAAlAAAADAAAAAQAAABUAAAA6AAAADEAAAA7AAAALgEAAFYAAAABAAAAVVWPQSa0j0ExAAAAOwAAABoAAABMAAAAAAAAAAAAAAAAAAAA//////////+AAAAAUABBAFQAUgBJAEMASQBBACAAVgBJAFYASQBBAE4AQQAgAEQAQQBWAEEATABPAC4ALgAuAAsAAAANAAAACgAAAAwAAAAFAAAADAAAAAUAAAANAAAABQAAAAwAAAAFAAAADAAAAAUAAAANAAAADwAAAA0AAAAFAAAADgAAAA0AAAAMAAAADQAAAAkAAAAPAAAABAAAAAQAAAAEAAAASwAAAEAAAAAwAAAABQAAACAAAAABAAAAAQAAABAAAAAAAAAAAAAAAEYBAACgAAAAAAAAAAAAAABGAQAAoAAAACUAAAAMAAAAAgAAACcAAAAYAAAABQAAAAAAAAD///8AAAAAACUAAAAMAAAABQAAAEwAAABkAAAAAAAAAGEAAABFAQAAmwAAAAAAAABhAAAARgEAADsAAAAhAPAAAAAAAAAAAAAAAIA/AAAAAAAAAAAAAIA/AAAAAAAAAAAAAAAAAAAAAAAAAAAAAAAAAAAAAAAAAAAlAAAADAAAAAAAAIAoAAAADAAAAAUAAAAnAAAAGAAAAAUAAAAAAAAA////AAAAAAAlAAAADAAAAAUAAABMAAAAZAAAAA4AAABhAAAANwEAAHEAAAAOAAAAYQAAACoBAAARAAAAIQDwAAAAAAAAAAAAAACAPwAAAAAAAAAAAACAPwAAAAAAAAAAAAAAAAAAAAAAAAAAAAAAAAAAAAAAAAAAJQAAAAwAAAAAAACAKAAAAAwAAAAFAAAAJQAAAAwAAAABAAAAGAAAAAwAAAAAAAAAEgAAAAwAAAABAAAAHgAAABgAAAAOAAAAYQAAADgBAAByAAAAJQAAAAwAAAABAAAAVAAAAHwAAAAPAAAAYQAAAEUAAABxAAAAAQAAAFVVj0EmtI9BDwAAAGEAAAAIAAAATAAAAAAAAAAAAAAAAAAAAP//////////XAAAAEMAbwBuAHQAYQBkAG8AcgAIAAAACAAAAAcAAAAEAAAABwAAAAgAAAAIAAAABQAAAEsAAABAAAAAMAAAAAUAAAAgAAAAAQAAAAEAAAAQAAAAAAAAAAAAAABGAQAAoAAAAAAAAAAAAAAARgEAAKAAAAAlAAAADAAAAAIAAAAnAAAAGAAAAAUAAAAAAAAA////AAAAAAAlAAAADAAAAAUAAABMAAAAZAAAAA4AAAB2AAAANwEAAIYAAAAOAAAAdgAAACoBAAARAAAAIQDwAAAAAAAAAAAAAACAPwAAAAAAAAAAAACAPwAAAAAAAAAAAAAAAAAAAAAAAAAAAAAAAAAAAAAAAAAAJQAAAAwAAAAAAACAKAAAAAwAAAAFAAAAJwAAABgAAAAFAAAAAAAAAP///wAAAAAAJQAAAAwAAAAFAAAATAAAAGQAAAAOAAAAiwAAADcBAACbAAAADgAAAIsAAAAqAQAAEQAAACEA8AAAAAAAAAAAAAAAgD8AAAAAAAAAAAAAgD8AAAAAAAAAAAAAAAAAAAAAAAAAAAAAAAAAAAAAAAAAACUAAAAMAAAAAAAAgCgAAAAMAAAABQAAACUAAAAMAAAAAQAAABgAAAAMAAAAAAAAABIAAAAMAAAAAQAAABYAAAAMAAAAAAAAAFQAAABUAQAADwAAAIsAAAA2AQAAmwAAAAEAAABVVY9BJrSPQQ8AAACLAAAALAAAAEwAAAAEAAAADgAAAIsAAAA4AQAAnAAAAKQAAABGAGkAcgBtAGEAZABvACAAcABvAHIAOgAgAFAAQQBUAFIASQBDAEkAQQAgAFYASQBWAEkAQQBOAEEAIABEAEEAVgBBAEwATwBTACAAQQBDAE8AUwBUAEEABgAAAAMAAAAFAAAACwAAAAcAAAAIAAAACAAAAAQAAAAIAAAACAAAAAUAAAADAAAABAAAAAcAAAAIAAAABwAAAAgAAAADAAAACAAAAAMAAAAIAAAABAAAAAgAAAADAAAACAAAAAMAAAAIAAAACgAAAAgAAAAEAAAACQAAAAgAAAAIAAAACAAAAAYAAAAKAAAABwAAAAQAAAAIAAAACAAAAAoAAAAHAAAABwAAAAgAAAAWAAAADAAAAAAAAAAlAAAADAAAAAIAAAAOAAAAFAAAAAAAAAAQAAAAFAAAAA==</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6</vt:i4>
      </vt:variant>
    </vt:vector>
  </HeadingPairs>
  <TitlesOfParts>
    <vt:vector size="12" baseType="lpstr">
      <vt:lpstr>INFORMACION GENERAL</vt:lpstr>
      <vt:lpstr>BALANCE</vt:lpstr>
      <vt:lpstr>RESULTADO</vt:lpstr>
      <vt:lpstr>FLUJO</vt:lpstr>
      <vt:lpstr>PATRIMONIO</vt:lpstr>
      <vt:lpstr>NOTAS A LOS ESTADOS CONTABLES</vt:lpstr>
      <vt:lpstr>BALANCE!Área_de_impresión</vt:lpstr>
      <vt:lpstr>'INFORMACION GENERAL'!Área_de_impresión</vt:lpstr>
      <vt:lpstr>'NOTAS A LOS ESTADOS CONTABLES'!Área_de_impresión</vt:lpstr>
      <vt:lpstr>RESULTADO!Área_de_impresión</vt:lpstr>
      <vt:lpstr>BALANCE!Títulos_a_imprimir</vt:lpstr>
      <vt:lpstr>'INFORMACION GENERAL'!Títulos_a_imprimir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Admin</cp:lastModifiedBy>
  <cp:lastPrinted>2023-08-16T20:21:09Z</cp:lastPrinted>
  <dcterms:created xsi:type="dcterms:W3CDTF">2019-08-27T20:08:22Z</dcterms:created>
  <dcterms:modified xsi:type="dcterms:W3CDTF">2025-08-13T20:20:24Z</dcterms:modified>
</cp:coreProperties>
</file>