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drawings/drawing1.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tecno\Desktop\PRUEBA 1\FINAL\EEFF-8025-20250331\"/>
    </mc:Choice>
  </mc:AlternateContent>
  <bookViews>
    <workbookView xWindow="0" yWindow="0" windowWidth="23040" windowHeight="9072" tabRatio="699" activeTab="5"/>
  </bookViews>
  <sheets>
    <sheet name="INFORMACION GENERAL" sheetId="7" r:id="rId1"/>
    <sheet name="BALANCE" sheetId="6" r:id="rId2"/>
    <sheet name="RESULTADO" sheetId="10" r:id="rId3"/>
    <sheet name="FLUJO" sheetId="11" r:id="rId4"/>
    <sheet name="PATRIMONIO" sheetId="12" r:id="rId5"/>
    <sheet name="NOTAS A LOS ESTADOS CONTABLES" sheetId="9" r:id="rId6"/>
  </sheets>
  <definedNames>
    <definedName name="_xlnm._FilterDatabase" localSheetId="2" hidden="1">RESULTADO!$A$10:$C$76</definedName>
    <definedName name="_xlnm.Print_Area" localSheetId="1">BALANCE!$A$2:$F$77</definedName>
    <definedName name="_xlnm.Print_Area" localSheetId="0">'INFORMACION GENERAL'!$A$1:$J$93</definedName>
    <definedName name="_xlnm.Print_Area" localSheetId="5">'NOTAS A LOS ESTADOS CONTABLES'!$A$1:$G$262</definedName>
    <definedName name="_xlnm.Print_Area" localSheetId="2">RESULTADO!$A$1:$C$88</definedName>
    <definedName name="_xlnm.Print_Titles" localSheetId="1">BALANCE!$1:$1</definedName>
    <definedName name="_xlnm.Print_Titles" localSheetId="0">'INFORMACION GENERAL'!$1:$5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5" i="9" l="1"/>
  <c r="B155" i="9"/>
  <c r="B154" i="9"/>
  <c r="K11" i="12"/>
  <c r="F86" i="7"/>
  <c r="C93" i="7"/>
  <c r="I43" i="7"/>
  <c r="I42" i="7"/>
  <c r="I41" i="7"/>
  <c r="B219" i="9" l="1"/>
  <c r="C213" i="9"/>
  <c r="B198" i="9"/>
  <c r="B213" i="9" s="1"/>
  <c r="B190" i="9"/>
  <c r="D168" i="9"/>
  <c r="B168" i="9"/>
  <c r="B166" i="9"/>
  <c r="C153" i="9"/>
  <c r="C103" i="9"/>
  <c r="B103" i="9"/>
  <c r="C117" i="9"/>
  <c r="C116" i="9"/>
  <c r="C110" i="9"/>
  <c r="C109" i="9"/>
  <c r="C102" i="9"/>
  <c r="C101" i="9"/>
  <c r="C104" i="9" l="1"/>
  <c r="C38" i="11" l="1"/>
  <c r="C36" i="11"/>
  <c r="C20" i="11"/>
  <c r="C18" i="11"/>
  <c r="C13" i="11"/>
  <c r="J11" i="12"/>
  <c r="B12" i="10" l="1"/>
  <c r="C63" i="10" l="1"/>
  <c r="C59" i="10"/>
  <c r="C55" i="10"/>
  <c r="C46" i="10"/>
  <c r="C42" i="10"/>
  <c r="C36" i="10"/>
  <c r="C12" i="10"/>
  <c r="F71" i="6"/>
  <c r="F63" i="6"/>
  <c r="F51" i="6"/>
  <c r="F48" i="6"/>
  <c r="F44" i="6"/>
  <c r="F40" i="6"/>
  <c r="F39" i="6"/>
  <c r="F32" i="6"/>
  <c r="F22" i="6"/>
  <c r="F10" i="6"/>
  <c r="F8" i="6"/>
  <c r="F57" i="6" s="1"/>
  <c r="C70" i="6"/>
  <c r="C55" i="6"/>
  <c r="C40" i="6"/>
  <c r="C75" i="6" s="1"/>
  <c r="C22" i="6"/>
  <c r="C8" i="6" s="1"/>
  <c r="C15" i="6"/>
  <c r="C10" i="6"/>
  <c r="C37" i="6" s="1"/>
  <c r="C53" i="10" l="1"/>
  <c r="C72" i="10" s="1"/>
  <c r="C74" i="10" s="1"/>
  <c r="F77" i="6"/>
  <c r="G174" i="9"/>
  <c r="G173" i="9"/>
  <c r="G171" i="9"/>
  <c r="G170" i="9"/>
  <c r="G169" i="9"/>
  <c r="G168" i="9"/>
  <c r="G167" i="9"/>
  <c r="G166" i="9"/>
  <c r="C219" i="9"/>
  <c r="B153" i="9" l="1"/>
  <c r="B117" i="9"/>
  <c r="B116" i="9"/>
  <c r="B110" i="9"/>
  <c r="B109" i="9"/>
  <c r="B102" i="9"/>
  <c r="B101" i="9"/>
  <c r="B104" i="9" s="1"/>
  <c r="B22" i="6"/>
  <c r="D85" i="9" l="1"/>
  <c r="E66" i="9"/>
  <c r="C118" i="9"/>
  <c r="B118" i="9"/>
  <c r="C85" i="9"/>
  <c r="B55" i="6" l="1"/>
  <c r="B70" i="6"/>
  <c r="J14" i="12" l="1"/>
  <c r="E40" i="6"/>
  <c r="C136" i="9" l="1"/>
  <c r="B136" i="9"/>
  <c r="C127" i="9"/>
  <c r="B127" i="9"/>
  <c r="A4" i="11" l="1"/>
  <c r="E32" i="6"/>
  <c r="B15" i="6"/>
  <c r="E44" i="6" l="1"/>
  <c r="E10" i="6"/>
  <c r="E48" i="6"/>
  <c r="E51" i="6"/>
  <c r="M15" i="12"/>
  <c r="C111" i="9"/>
  <c r="B111" i="9"/>
  <c r="B75" i="9"/>
  <c r="B59" i="10"/>
  <c r="B55" i="10"/>
  <c r="C191" i="9"/>
  <c r="B191" i="9"/>
  <c r="E39" i="6" l="1"/>
  <c r="B63" i="10"/>
  <c r="B46" i="10"/>
  <c r="B42" i="10"/>
  <c r="B36" i="10"/>
  <c r="C77" i="6" l="1"/>
  <c r="B53" i="10"/>
  <c r="B72" i="10" s="1"/>
  <c r="E14" i="12" l="1"/>
  <c r="D14" i="12"/>
  <c r="C175" i="9"/>
  <c r="I14" i="12"/>
  <c r="B40" i="6" l="1"/>
  <c r="C79" i="9" l="1"/>
  <c r="B175" i="9" l="1"/>
  <c r="H14" i="12" l="1"/>
  <c r="B13" i="11"/>
  <c r="B18" i="11" s="1"/>
  <c r="K14" i="12"/>
  <c r="E22" i="6"/>
  <c r="E8" i="6" s="1"/>
  <c r="E57" i="6" s="1"/>
  <c r="G14" i="12"/>
  <c r="F14" i="12"/>
  <c r="B10" i="6"/>
  <c r="B37" i="6" s="1"/>
  <c r="B20" i="11" l="1"/>
  <c r="B36" i="11" s="1"/>
  <c r="B75" i="6"/>
  <c r="L14" i="12"/>
  <c r="B8" i="6"/>
  <c r="B38" i="11" l="1"/>
  <c r="B77" i="6"/>
  <c r="B74" i="10"/>
  <c r="E69" i="6" s="1"/>
  <c r="D172" i="9" l="1"/>
  <c r="E63" i="6"/>
  <c r="E71" i="6" s="1"/>
  <c r="E77" i="6" s="1"/>
  <c r="G172" i="9" l="1"/>
  <c r="G175" i="9" s="1"/>
  <c r="D175" i="9"/>
</calcChain>
</file>

<file path=xl/sharedStrings.xml><?xml version="1.0" encoding="utf-8"?>
<sst xmlns="http://schemas.openxmlformats.org/spreadsheetml/2006/main" count="637" uniqueCount="487">
  <si>
    <t>INFORMACION GENERAL DE LA ENTIDAD</t>
  </si>
  <si>
    <t>1.</t>
  </si>
  <si>
    <t>IDENTIFICACION</t>
  </si>
  <si>
    <t xml:space="preserve">2.            ANTECEDENTES DE CONSTITUCIÓN DE LA SOCIEDAD: </t>
  </si>
  <si>
    <t xml:space="preserve">2.1 </t>
  </si>
  <si>
    <t xml:space="preserve">2.2 </t>
  </si>
  <si>
    <t>3.</t>
  </si>
  <si>
    <t xml:space="preserve">ADMINISTRACION:     </t>
  </si>
  <si>
    <t>CARGO</t>
  </si>
  <si>
    <t>NOMBRE Y APELLIDO</t>
  </si>
  <si>
    <t>Representante(s) Legal(es)</t>
  </si>
  <si>
    <t>Presidente</t>
  </si>
  <si>
    <t xml:space="preserve">Vice Presidente </t>
  </si>
  <si>
    <t>Director</t>
  </si>
  <si>
    <t xml:space="preserve">Síndico </t>
  </si>
  <si>
    <t xml:space="preserve">4. </t>
  </si>
  <si>
    <t>CAPITAL  Y PROPIEDAD:</t>
  </si>
  <si>
    <t>Valor nominal de las acciones Gs. 1.000.000 (Guaraníes Un millón)</t>
  </si>
  <si>
    <t>N°</t>
  </si>
  <si>
    <t>Accionista</t>
  </si>
  <si>
    <t>Número de acciones</t>
  </si>
  <si>
    <t>Cantidad de acciones</t>
  </si>
  <si>
    <t xml:space="preserve">Clase </t>
  </si>
  <si>
    <t>Voto por acción</t>
  </si>
  <si>
    <t xml:space="preserve">Voto </t>
  </si>
  <si>
    <t xml:space="preserve"> Monto </t>
  </si>
  <si>
    <t xml:space="preserve"> % de participación del capital integrado </t>
  </si>
  <si>
    <t>ORDINARIA</t>
  </si>
  <si>
    <t>1 POR ACCION</t>
  </si>
  <si>
    <t>AUDITOR EXTERNO INDEPENDIENTE</t>
  </si>
  <si>
    <t>5.1</t>
  </si>
  <si>
    <t>5.2</t>
  </si>
  <si>
    <t>NOMBRE DE LA ENTIDAD</t>
  </si>
  <si>
    <t xml:space="preserve">% DE PARTICIPACIÓN DEL CAPITAL INTEGRADO  </t>
  </si>
  <si>
    <t xml:space="preserve"> MONTO </t>
  </si>
  <si>
    <t>Activo</t>
  </si>
  <si>
    <t>PASIVO</t>
  </si>
  <si>
    <t>Activo Corriente</t>
  </si>
  <si>
    <t xml:space="preserve">Caja </t>
  </si>
  <si>
    <t>Bancos</t>
  </si>
  <si>
    <t>Títulos de Renta Variable</t>
  </si>
  <si>
    <t>(...)</t>
  </si>
  <si>
    <t>Documentos y Cuentas a Pagar</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</si>
  <si>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</si>
  <si>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</si>
  <si>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</si>
  <si>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</si>
  <si>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</si>
  <si>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</si>
  <si>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</si>
  <si>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</si>
  <si>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IVA  a pagar</t>
  </si>
  <si>
    <t>Retenciones de impuestos</t>
  </si>
  <si>
    <t>Aportes y Retenciones a pagar</t>
  </si>
  <si>
    <t xml:space="preserve">Otros Activos </t>
  </si>
  <si>
    <t xml:space="preserve">Otros Pasivos </t>
  </si>
  <si>
    <t>Préstamos de terceros</t>
  </si>
  <si>
    <t>TOTAL ACTIVO CORRIENTE</t>
  </si>
  <si>
    <t>ACTIVO NO CORRIENTE</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</si>
  <si>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</si>
  <si>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</si>
  <si>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</si>
  <si>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</si>
  <si>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</si>
  <si>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</si>
  <si>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</si>
  <si>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</si>
  <si>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</si>
  <si>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</si>
  <si>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</si>
  <si>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</si>
  <si>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</si>
  <si>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</si>
  <si>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Gastos de desarrollo</t>
  </si>
  <si>
    <t>(Amortización Acumulada)</t>
  </si>
  <si>
    <t>TOTAL ACTIVO NO CORRIENTE</t>
  </si>
  <si>
    <t>TOTAL PASIVO Y PATRIMONIO NETO</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</si>
  <si>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</si>
  <si>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</si>
  <si>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</si>
  <si>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</si>
  <si>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</si>
  <si>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</si>
  <si>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</si>
  <si>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</si>
  <si>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</si>
  <si>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</si>
  <si>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-Ingresos por custodia de valores</t>
  </si>
  <si>
    <t>-Ingresos por venta de cartera propia</t>
  </si>
  <si>
    <t>-Ingresos por venta de cartera propia a personas y empresas relacionadas</t>
  </si>
  <si>
    <t>Gastos por comisiones y servicios</t>
  </si>
  <si>
    <t>Aranceles por negociación Bolsa de Valores</t>
  </si>
  <si>
    <t>RESULTADO OPERATIVO BRUTO</t>
  </si>
  <si>
    <t>Folletos e impresiones</t>
  </si>
  <si>
    <t>RESULTADO OPERATIVO NETO</t>
  </si>
  <si>
    <t xml:space="preserve"> Otros Ingresos</t>
  </si>
  <si>
    <t xml:space="preserve"> Otros egresos</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</si>
  <si>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</si>
  <si>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</si>
  <si>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</si>
  <si>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</si>
  <si>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</si>
  <si>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</si>
  <si>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</si>
  <si>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</si>
  <si>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</si>
  <si>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</si>
  <si>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</si>
  <si>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</si>
  <si>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</si>
  <si>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</si>
  <si>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pagado a empleados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</si>
  <si>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</si>
  <si>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</si>
  <si>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</si>
  <si>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</si>
  <si>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</si>
  <si>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Pagos a proveedores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</si>
  <si>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</si>
  <si>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</si>
  <si>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</si>
  <si>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</si>
  <si>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</si>
  <si>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</si>
  <si>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</si>
  <si>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</si>
  <si>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</si>
  <si>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</si>
  <si>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</si>
  <si>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</si>
  <si>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</si>
  <si>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 xml:space="preserve">Aportes de capital </t>
  </si>
  <si>
    <t>Proveniente de préstamos y otras deudas</t>
  </si>
  <si>
    <t>Dividendos pagados</t>
  </si>
  <si>
    <t>Intereses pagados</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</si>
  <si>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</si>
  <si>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</si>
  <si>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</si>
  <si>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</si>
  <si>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</si>
  <si>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</si>
  <si>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</si>
  <si>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</si>
  <si>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</si>
  <si>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</si>
  <si>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Para la valuación de las inversiones serán aplicadas las normas establecidas por la Comisión Nacional de Valores y las Normas Internacionales de Información Financiera.</t>
  </si>
  <si>
    <t>3.3. Política de Constitución de Previsiones:</t>
  </si>
  <si>
    <t>La entidad no tiene saldos de clientes, que requieran la constitución de previsiones.</t>
  </si>
  <si>
    <t>Los bienes de uso son depreciados por un sistema de línea recta en función a los años de vida útil estimados.</t>
  </si>
  <si>
    <t xml:space="preserve">3.6 Flujo de Efectivo  </t>
  </si>
  <si>
    <t>3.7 Normas aplicadas para la Consolidación de estados financieros</t>
  </si>
  <si>
    <t xml:space="preserve">3.8 Gastos de Constitución y Organización </t>
  </si>
  <si>
    <t>La empresa no ha cambiado, ni tiene previsto cambiar sus políticas y/o procedimientos contables.</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</si>
  <si>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</si>
  <si>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</si>
  <si>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</si>
  <si>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</si>
  <si>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</si>
  <si>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</si>
  <si>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</si>
  <si>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</si>
  <si>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</si>
  <si>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</si>
  <si>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</si>
  <si>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</si>
  <si>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e)  Inversiones</t>
  </si>
  <si>
    <t>g)  Bienes de Uso</t>
  </si>
  <si>
    <t>h)  Cargos Diferidos</t>
  </si>
  <si>
    <t>i)  Intangibles</t>
  </si>
  <si>
    <t>j)  Otros Activos Corrientes y No Corrientes</t>
  </si>
  <si>
    <t>l) Documentos y Cuentas por pagar</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</si>
  <si>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</si>
  <si>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</si>
  <si>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</si>
  <si>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</si>
  <si>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</si>
  <si>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</si>
  <si>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</si>
  <si>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</si>
  <si>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</si>
  <si>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</si>
  <si>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</si>
  <si>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</si>
  <si>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</si>
  <si>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</si>
  <si>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</si>
  <si>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</si>
  <si>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Total</t>
  </si>
  <si>
    <t>u)  Previsiones</t>
  </si>
  <si>
    <t>v)  Ingresos Operativos</t>
  </si>
  <si>
    <t>Otros ingresos Operativos</t>
  </si>
  <si>
    <t>w)  Otros Gastos Operativos, de Comercialización y de Administración</t>
  </si>
  <si>
    <t>x) Otros Ingresos y Egresos</t>
  </si>
  <si>
    <t>a) Compromisos Directos:</t>
  </si>
  <si>
    <t>b) Contingencias Legales:</t>
  </si>
  <si>
    <t>La firma cuenta con la libre disposición de su patrimonio.</t>
  </si>
  <si>
    <t xml:space="preserve">5.  </t>
  </si>
  <si>
    <t xml:space="preserve"> CUADRO DEL CAPITAL INTEGRADO</t>
  </si>
  <si>
    <t xml:space="preserve">Menos: Previsión por cuentas a cobrar a personas y empresas relacionadas </t>
  </si>
  <si>
    <t xml:space="preserve">Dividendos a pagar en Efectivo </t>
  </si>
  <si>
    <t xml:space="preserve">Previsiones </t>
  </si>
  <si>
    <t xml:space="preserve">Otros gastos operativos </t>
  </si>
  <si>
    <t xml:space="preserve">Otros gastos de comercialización </t>
  </si>
  <si>
    <t>OTROS INGRESOS Y EGRESOS (Nota…)</t>
  </si>
  <si>
    <t>RESULTADO EXTRAORDINARIO (Nota...)</t>
  </si>
  <si>
    <t>Efectivo y su equivalente al comienzo del período</t>
  </si>
  <si>
    <t>Efectivo y su equivalente  al cierre del período</t>
  </si>
  <si>
    <r>
      <t>3.2. Criterio de Valuación</t>
    </r>
    <r>
      <rPr>
        <sz val="9"/>
        <color indexed="8"/>
        <rFont val="Tahoma"/>
        <family val="2"/>
      </rPr>
      <t>:</t>
    </r>
  </si>
  <si>
    <r>
      <t>3.4. Política de Depreciación</t>
    </r>
    <r>
      <rPr>
        <sz val="9"/>
        <color indexed="8"/>
        <rFont val="Tahoma"/>
        <family val="2"/>
      </rPr>
      <t xml:space="preserve">: </t>
    </r>
  </si>
  <si>
    <r>
      <t>3.5 Política de Reconocimiento de Ingresos</t>
    </r>
    <r>
      <rPr>
        <sz val="9"/>
        <color indexed="8"/>
        <rFont val="Tahoma"/>
        <family val="2"/>
      </rPr>
      <t>:</t>
    </r>
  </si>
  <si>
    <t>La entidad no consolida estados financieros, pues no es vinculante de ninguna sociedad.</t>
  </si>
  <si>
    <t>NO APLICABLE</t>
  </si>
  <si>
    <t>EJERCICIO ANTERIOR</t>
  </si>
  <si>
    <t>Acumulados</t>
  </si>
  <si>
    <t>Del Ejercicio</t>
  </si>
  <si>
    <t>TOTAL ACTIVO</t>
  </si>
  <si>
    <t>IVA Debito Fiscal</t>
  </si>
  <si>
    <t xml:space="preserve"> (En Guaraníes)</t>
  </si>
  <si>
    <t xml:space="preserve">Obligac. por Contratos de underwriting </t>
  </si>
  <si>
    <t>Cuentas a Pagar (Nota 5 - p)</t>
  </si>
  <si>
    <r>
      <t>DETALLE DE  VINCULOS PATRIMONIALES EN OTRAS ENTIDADES DE LOS DIRECTORES, SINDICOS Y OPERADORES</t>
    </r>
    <r>
      <rPr>
        <sz val="8"/>
        <color indexed="8"/>
        <rFont val="Tahoma"/>
        <family val="2"/>
      </rPr>
      <t xml:space="preserve"> </t>
    </r>
  </si>
  <si>
    <r>
      <t xml:space="preserve">-Ingresos por operaciones y servicios a personas relacionadas </t>
    </r>
    <r>
      <rPr>
        <b/>
        <sz val="8"/>
        <color indexed="8"/>
        <rFont val="Tahoma"/>
        <family val="2"/>
      </rPr>
      <t>)</t>
    </r>
  </si>
  <si>
    <t xml:space="preserve"> PERIODO ANTERIOR</t>
  </si>
  <si>
    <t>Período Actual</t>
  </si>
  <si>
    <t>Período Anterior</t>
  </si>
  <si>
    <t>Pasivo Corriente</t>
  </si>
  <si>
    <t>Préstamos Financieros  (Nota 5– k)</t>
  </si>
  <si>
    <t>PATRIMONIO NETO(Nota 5 –t)</t>
  </si>
  <si>
    <t>Aranceles de la CNV</t>
  </si>
  <si>
    <t>Suscripto</t>
  </si>
  <si>
    <t>Movimientos</t>
  </si>
  <si>
    <t>Movimientos subsecuentes</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</si>
  <si>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</si>
  <si>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</si>
  <si>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</si>
  <si>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</si>
  <si>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</si>
  <si>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</si>
  <si>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</si>
  <si>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</si>
  <si>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</si>
  <si>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</si>
  <si>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</si>
  <si>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</si>
  <si>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</si>
  <si>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</si>
  <si>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 xml:space="preserve">Seguros Pagados por Adelantado  </t>
  </si>
  <si>
    <r>
      <t xml:space="preserve">Intereses- Gastos Bancarios  </t>
    </r>
    <r>
      <rPr>
        <b/>
        <sz val="8"/>
        <color indexed="8"/>
        <rFont val="Tahoma"/>
        <family val="2"/>
      </rPr>
      <t>(Nota…)</t>
    </r>
  </si>
  <si>
    <t>Banco</t>
  </si>
  <si>
    <t>BENEFICIARIO FINAL</t>
  </si>
  <si>
    <t>SOCIO</t>
  </si>
  <si>
    <t>Porcentaje de Participacion Sustantiva</t>
  </si>
  <si>
    <t>Ganancias por Valuacion De Activos Monetarios en moneda Extranjera</t>
  </si>
  <si>
    <t>Ganancias por Valuacion de Pasivos Monetarios en moneda extranjera</t>
  </si>
  <si>
    <t>Perdidas por Valuacion de Activos Monetarios en Moneda Extranjera</t>
  </si>
  <si>
    <t>Perdidas por Valuación de Pasivos Monetarios En Moneda Extranjera</t>
  </si>
  <si>
    <t>Nombre y Apellido o Empresa</t>
  </si>
  <si>
    <t>Relación (Art. 34 Inc A)</t>
  </si>
  <si>
    <t>Relación (Art. 34 Inc B)</t>
  </si>
  <si>
    <t>No se aplica</t>
  </si>
  <si>
    <t>Relación (Art. 34 Inc C)</t>
  </si>
  <si>
    <t>Relación (Art. 34 Inc D)</t>
  </si>
  <si>
    <t>Síndico</t>
  </si>
  <si>
    <t>Relación (Art. 34 Inc E)</t>
  </si>
  <si>
    <t>6. A) PARTE VINCULADAS O RELACIONADAS. Art. 34 de la Ley 5810/17</t>
  </si>
  <si>
    <t>Beneficiario Final</t>
  </si>
  <si>
    <t>Nota 5.  Criterios específicos de valuación.</t>
  </si>
  <si>
    <r>
      <t xml:space="preserve">Nota 4. </t>
    </r>
    <r>
      <rPr>
        <b/>
        <sz val="7"/>
        <color indexed="8"/>
        <rFont val="Times New Roman"/>
        <family val="1"/>
      </rPr>
      <t xml:space="preserve"> </t>
    </r>
    <r>
      <rPr>
        <b/>
        <u/>
        <sz val="9"/>
        <color indexed="8"/>
        <rFont val="Tahoma"/>
        <family val="2"/>
      </rPr>
      <t>Cambio de políticas y procedimientos de contabilidad</t>
    </r>
  </si>
  <si>
    <r>
      <t>Nota 3.</t>
    </r>
    <r>
      <rPr>
        <b/>
        <sz val="7"/>
        <color indexed="8"/>
        <rFont val="Times New Roman"/>
        <family val="1"/>
      </rPr>
      <t xml:space="preserve">    </t>
    </r>
    <r>
      <rPr>
        <b/>
        <u/>
        <sz val="9"/>
        <color indexed="8"/>
        <rFont val="Tahoma"/>
        <family val="2"/>
      </rPr>
      <t>Principales políticas y prácticas contables aplicadas</t>
    </r>
  </si>
  <si>
    <r>
      <t>Nota 2.</t>
    </r>
    <r>
      <rPr>
        <b/>
        <sz val="7"/>
        <color indexed="8"/>
        <rFont val="Times New Roman"/>
        <family val="1"/>
      </rPr>
      <t xml:space="preserve">    </t>
    </r>
    <r>
      <rPr>
        <b/>
        <u/>
        <sz val="9"/>
        <color indexed="8"/>
        <rFont val="Tahoma"/>
        <family val="2"/>
      </rPr>
      <t>Información básica de la empresa</t>
    </r>
  </si>
  <si>
    <r>
      <t>Nota 1.</t>
    </r>
    <r>
      <rPr>
        <b/>
        <sz val="7"/>
        <color indexed="8"/>
        <rFont val="Times New Roman"/>
        <family val="1"/>
      </rPr>
      <t xml:space="preserve">   </t>
    </r>
    <r>
      <rPr>
        <b/>
        <u/>
        <sz val="9"/>
        <color indexed="8"/>
        <rFont val="Tahoma"/>
        <family val="2"/>
      </rPr>
      <t>Consideraciones de los Estados Contables</t>
    </r>
  </si>
  <si>
    <t xml:space="preserve"> Nota 6. Información referente a contingencias y compromisos</t>
  </si>
  <si>
    <t>Nota 11. Sanciones</t>
  </si>
  <si>
    <t>Nota 10. Restricciones para Distribución de Utilidades</t>
  </si>
  <si>
    <t>Nota 9. Cambios Contables</t>
  </si>
  <si>
    <r>
      <t>Nota 8.</t>
    </r>
    <r>
      <rPr>
        <b/>
        <sz val="7"/>
        <color indexed="8"/>
        <rFont val="Times New Roman"/>
        <family val="1"/>
      </rPr>
      <t xml:space="preserve">  </t>
    </r>
    <r>
      <rPr>
        <b/>
        <sz val="9"/>
        <color indexed="8"/>
        <rFont val="Tahoma"/>
        <family val="2"/>
      </rPr>
      <t>Limitación a la Libre Disponibilidad de los activos o del patrimonio y cualquier restricción al derecho de propiedad.</t>
    </r>
  </si>
  <si>
    <r>
      <t>Nota 7.</t>
    </r>
    <r>
      <rPr>
        <b/>
        <sz val="7"/>
        <color indexed="8"/>
        <rFont val="Times New Roman"/>
        <family val="1"/>
      </rPr>
      <t xml:space="preserve">  </t>
    </r>
    <r>
      <rPr>
        <b/>
        <sz val="9"/>
        <color indexed="8"/>
        <rFont val="Tahoma"/>
        <family val="2"/>
      </rPr>
      <t>Hechos Posteriores al cierre del Ejercicio</t>
    </r>
  </si>
  <si>
    <t>Inversiones Temporarias (Nota 5 –e )</t>
  </si>
  <si>
    <t>Créditos (Nota 5 - f.)</t>
  </si>
  <si>
    <t>Inversiones Permanentes (Nota 5- e)</t>
  </si>
  <si>
    <t>Activos Intangibles y Cargos Diferidos(Nota 5 – h )</t>
  </si>
  <si>
    <t>f) Documentos y Cuentas por Cobrar</t>
  </si>
  <si>
    <t>Retención de IVA  (Nota 5 - j.)</t>
  </si>
  <si>
    <t>Accion de la Bolsa De Valores</t>
  </si>
  <si>
    <t>Cantidad</t>
  </si>
  <si>
    <t>Valor Nominal</t>
  </si>
  <si>
    <t>Saldo Periodo Actual</t>
  </si>
  <si>
    <t>Saldo Ejercicio Anterior</t>
  </si>
  <si>
    <t>Otros Ingresos Operativos  Nota 5- V</t>
  </si>
  <si>
    <t xml:space="preserve"> GASTOS DE COMERCIALIZACIÓN (Nota 5 – w)</t>
  </si>
  <si>
    <t>GASTOS DE ADMINISTRACION (Nota 5 – w)</t>
  </si>
  <si>
    <t>GASTOS OPERATIVOS (Nota 5 – w)</t>
  </si>
  <si>
    <t>Ingresos por operaciones y servicios extrabursátiles (Nota V)</t>
  </si>
  <si>
    <t>Ingresos por asesoría financiera (Nota 5 - y)</t>
  </si>
  <si>
    <t>Ingresos por intereses y dividendos de cartera propia (Nota 5- v)</t>
  </si>
  <si>
    <r>
      <t>Las 11</t>
    </r>
    <r>
      <rPr>
        <sz val="10"/>
        <color indexed="10"/>
        <rFont val="Tahoma"/>
        <family val="2"/>
      </rPr>
      <t xml:space="preserve"> </t>
    </r>
    <r>
      <rPr>
        <sz val="11"/>
        <color indexed="8"/>
        <rFont val="Tahoma"/>
        <family val="2"/>
      </rPr>
      <t>notas que se acompañan forman parte integrante de los Estados Contables.</t>
    </r>
  </si>
  <si>
    <r>
      <t>Las 11</t>
    </r>
    <r>
      <rPr>
        <sz val="10"/>
        <color indexed="10"/>
        <rFont val="Tahoma"/>
        <family val="2"/>
      </rPr>
      <t xml:space="preserve"> </t>
    </r>
    <r>
      <rPr>
        <sz val="10"/>
        <rFont val="Tahoma"/>
        <family val="2"/>
      </rPr>
      <t>notas que se acompañan forman parte integrante de los estados contables.</t>
    </r>
  </si>
  <si>
    <t>RESULTADOS FINANCIEROS (Nota C)</t>
  </si>
  <si>
    <t>Ingreso por Diferencias de cambio (Nota C)</t>
  </si>
  <si>
    <t>Diferencias de cambio (Nota C)</t>
  </si>
  <si>
    <t>Efectivo generado (usado) por otras actividades operativas</t>
  </si>
  <si>
    <t>Gtos de Const. y Org.</t>
  </si>
  <si>
    <t>Gastos de Desarrollo de Sistema</t>
  </si>
  <si>
    <t>TOTALES</t>
  </si>
  <si>
    <t>VALOR NOMINAL</t>
  </si>
  <si>
    <t>Inmuebles</t>
  </si>
  <si>
    <r>
      <t>Disponibilidades</t>
    </r>
    <r>
      <rPr>
        <sz val="14"/>
        <color indexed="8"/>
        <rFont val="Calibri"/>
        <family val="2"/>
        <scheme val="minor"/>
      </rPr>
      <t xml:space="preserve"> (</t>
    </r>
    <r>
      <rPr>
        <b/>
        <sz val="14"/>
        <color indexed="8"/>
        <rFont val="Calibri"/>
        <family val="2"/>
        <scheme val="minor"/>
      </rPr>
      <t>Nota 5 - d)</t>
    </r>
  </si>
  <si>
    <r>
      <t>Acreedores por Intermediación</t>
    </r>
    <r>
      <rPr>
        <sz val="14"/>
        <color indexed="8"/>
        <rFont val="Calibri"/>
        <family val="2"/>
        <scheme val="minor"/>
      </rPr>
      <t xml:space="preserve"> (Nota 5 - m)</t>
    </r>
  </si>
  <si>
    <r>
      <t xml:space="preserve">Obligac. por Contratos de Underwriting </t>
    </r>
    <r>
      <rPr>
        <b/>
        <sz val="14"/>
        <color indexed="8"/>
        <rFont val="Calibri"/>
        <family val="2"/>
        <scheme val="minor"/>
      </rPr>
      <t>(Nota 6 – p)</t>
    </r>
  </si>
  <si>
    <r>
      <t>Menos: Previsión para incobrables</t>
    </r>
    <r>
      <rPr>
        <b/>
        <sz val="14"/>
        <color indexed="8"/>
        <rFont val="Calibri"/>
        <family val="2"/>
        <scheme val="minor"/>
      </rPr>
      <t xml:space="preserve"> </t>
    </r>
    <r>
      <rPr>
        <sz val="14"/>
        <color indexed="8"/>
        <rFont val="Calibri"/>
        <family val="2"/>
        <scheme val="minor"/>
      </rPr>
      <t xml:space="preserve"> Acciones Emitidas</t>
    </r>
  </si>
  <si>
    <r>
      <t xml:space="preserve">Honorarios a Pagar </t>
    </r>
    <r>
      <rPr>
        <b/>
        <sz val="14"/>
        <color indexed="8"/>
        <rFont val="Calibri"/>
        <family val="2"/>
        <scheme val="minor"/>
      </rPr>
      <t>(Nota 5 – l)</t>
    </r>
  </si>
  <si>
    <r>
      <t xml:space="preserve">Otros Activos Corrientes </t>
    </r>
    <r>
      <rPr>
        <b/>
        <sz val="14"/>
        <color indexed="8"/>
        <rFont val="Calibri"/>
        <family val="2"/>
        <scheme val="minor"/>
      </rPr>
      <t>(Nota 5 - j)</t>
    </r>
  </si>
  <si>
    <r>
      <t xml:space="preserve">Otros Pasivos Corrientes  </t>
    </r>
    <r>
      <rPr>
        <b/>
        <sz val="14"/>
        <color indexed="8"/>
        <rFont val="Calibri"/>
        <family val="2"/>
        <scheme val="minor"/>
      </rPr>
      <t>(Nota 5 – q)</t>
    </r>
  </si>
  <si>
    <r>
      <t>Menos: Previsión para incobrables</t>
    </r>
    <r>
      <rPr>
        <b/>
        <sz val="14"/>
        <color indexed="8"/>
        <rFont val="Calibri"/>
        <family val="2"/>
        <scheme val="minor"/>
      </rPr>
      <t xml:space="preserve"> </t>
    </r>
  </si>
  <si>
    <r>
      <t>Intereses a Devengar</t>
    </r>
    <r>
      <rPr>
        <b/>
        <sz val="14"/>
        <color indexed="8"/>
        <rFont val="Calibri"/>
        <family val="2"/>
        <scheme val="minor"/>
      </rPr>
      <t xml:space="preserve"> </t>
    </r>
  </si>
  <si>
    <r>
      <t xml:space="preserve">Derechos sobre títulos por Contratos  de Underwriting </t>
    </r>
    <r>
      <rPr>
        <b/>
        <sz val="14"/>
        <color indexed="8"/>
        <rFont val="Calibri"/>
        <family val="2"/>
        <scheme val="minor"/>
      </rPr>
      <t>(Nota 6- f)</t>
    </r>
  </si>
  <si>
    <r>
      <t>Otras contingencias</t>
    </r>
    <r>
      <rPr>
        <b/>
        <sz val="14"/>
        <color indexed="8"/>
        <rFont val="Calibri"/>
        <family val="2"/>
        <scheme val="minor"/>
      </rPr>
      <t xml:space="preserve"> </t>
    </r>
  </si>
  <si>
    <r>
      <t>Otros Pasivos no  Corrientes</t>
    </r>
    <r>
      <rPr>
        <b/>
        <sz val="14"/>
        <color indexed="8"/>
        <rFont val="Calibri"/>
        <family val="2"/>
        <scheme val="minor"/>
      </rPr>
      <t xml:space="preserve"> </t>
    </r>
  </si>
  <si>
    <t>La entidad  tiene participación en la Bolsa de Valores por valor de  Gs. 1.003.000.000 (Guaraníes Mil tres millones).-</t>
  </si>
  <si>
    <t>VALOR DE MERCADO</t>
  </si>
  <si>
    <t>Diferencia de Cambio</t>
  </si>
  <si>
    <t>OTROS</t>
  </si>
  <si>
    <t>Superavit por Revaluacion de acciones</t>
  </si>
  <si>
    <t>Aportes para futura Capitalizacion</t>
  </si>
  <si>
    <t>Aportes para Futura Capitalizacion</t>
  </si>
  <si>
    <t>Período Actual Gs.</t>
  </si>
  <si>
    <t>Período Anterior Gs.</t>
  </si>
  <si>
    <t>Detalle de la Póliza</t>
  </si>
  <si>
    <t xml:space="preserve">Asegurado : BOLSA DE VALORES Y PRODUCTOS DE ASUNCION SA </t>
  </si>
  <si>
    <t xml:space="preserve">Período Actual </t>
  </si>
  <si>
    <t>en Gs.</t>
  </si>
  <si>
    <t>TOTAL</t>
  </si>
  <si>
    <t xml:space="preserve"> Igual Período de año anterior</t>
  </si>
  <si>
    <t xml:space="preserve">      en Gs.</t>
  </si>
  <si>
    <t>Otros Gastos de Comercialización</t>
  </si>
  <si>
    <t>Este rubro está compuesto por las siguientes cuentas:</t>
  </si>
  <si>
    <t xml:space="preserve">Otros Gastos de Administración </t>
  </si>
  <si>
    <t xml:space="preserve">k) Préstamos Financieros (Pasivo Corriente) </t>
  </si>
  <si>
    <t>m) Acreedores por Intermediación:</t>
  </si>
  <si>
    <t>y) Resultados Financieros</t>
  </si>
  <si>
    <t xml:space="preserve">z) Resultados Extraordinarios </t>
  </si>
  <si>
    <t xml:space="preserve">c) Garantías Constituidas: </t>
  </si>
  <si>
    <t>Póliza de Caución / Garantía de Desempeño Profesional</t>
  </si>
  <si>
    <t>Instalaciones</t>
  </si>
  <si>
    <t>Muebles y Utiles</t>
  </si>
  <si>
    <t>Cuentas a Pagar a Personas y Empresas Relacionadas (Nota 5– r )</t>
  </si>
  <si>
    <t>Cuentas a Pagar a Personas y Empresas Relacionadas (Nota 5 - o)</t>
  </si>
  <si>
    <t>Sueldos a pagar</t>
  </si>
  <si>
    <t>Aguinaldos</t>
  </si>
  <si>
    <t>El flujo de efectivo fue adecuado al formato requerido en el anexo F del titulo 3 de la RES. 35/2023.</t>
  </si>
  <si>
    <t>Publicidad y Propaganda</t>
  </si>
  <si>
    <t>Honorarios Profesionales</t>
  </si>
  <si>
    <t>Gastos Generales</t>
  </si>
  <si>
    <t>No Posee sanciones con la Superintendencia de Valores u otras entidades fiscalizadoras.</t>
  </si>
  <si>
    <t>Auditor Interno</t>
  </si>
  <si>
    <t>Los estados contables expuestos han sido formulados según lo establecido en la Resolucion N° 35/2023 de la Comisión Nacional de Valores, siguiendo instrucciones y normas contables.</t>
  </si>
  <si>
    <t>Las cuentas en moneda extranjera se valúan a su valor de cotización al cierre, de acuerdo a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</si>
  <si>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Las transacciones en moneda extranjera son convertidas al guaraní a la cotización vigente en la fecha de la transacción, utilizando el tipo comprador para el reconocimiento de los ingresos, y tipo vendedor para los gastos. Los saldos activos y los pasivos en moneda extranjera son ajustados al cierre de cada periodo al tipo de cambio establecido por la DNIT para esas fechas. Las diferencias de cambio son registradas en cuentas de resultados.</t>
  </si>
  <si>
    <t>Saldo al inicio del ejercicio</t>
  </si>
  <si>
    <t>Transf. a dividendos a pagar</t>
  </si>
  <si>
    <t>Bancos Cta. Cte. - Operaciones por cuenta propia</t>
  </si>
  <si>
    <t>Bancos Cta. Cte. - Operaciones administrativas</t>
  </si>
  <si>
    <t>Bonos Financieros</t>
  </si>
  <si>
    <t>Acción de la Bolsa de Valores - BVPASA</t>
  </si>
  <si>
    <t>Deud. por venta de instrumentos de cartera propia</t>
  </si>
  <si>
    <t>Créditos por impuestos</t>
  </si>
  <si>
    <t>Muebles y Útiles</t>
  </si>
  <si>
    <t>(-) Deprec. Acum. - Muebles y Útiles</t>
  </si>
  <si>
    <t>Eq. de Informática</t>
  </si>
  <si>
    <t>(-) Deprec. Acum. - Eq. de Informática</t>
  </si>
  <si>
    <t>(-) Deprec. Acum. - Instalaciones</t>
  </si>
  <si>
    <t>Mejora en Predio Ajeno</t>
  </si>
  <si>
    <t>(-) Deprec. Acum. - Mejora en Predio Ajeno</t>
  </si>
  <si>
    <t>Capital integrado en efectivo</t>
  </si>
  <si>
    <t>Aportes irrevocables para integración de capital</t>
  </si>
  <si>
    <t>Superávit por revaluación de acciones</t>
  </si>
  <si>
    <t>Pérdidas Acumuladas</t>
  </si>
  <si>
    <t>Pérdida del Periodo</t>
  </si>
  <si>
    <t>Publicidad y propaganda</t>
  </si>
  <si>
    <t>Otros gastos administrativos</t>
  </si>
  <si>
    <t>Seguros pagados</t>
  </si>
  <si>
    <t>Sueldos y jornales/Administrativo</t>
  </si>
  <si>
    <t>Aporte patronal</t>
  </si>
  <si>
    <t>Comisiones y gastos bancarios</t>
  </si>
  <si>
    <t>INDEX CASA DE BOLSA S.A.</t>
  </si>
  <si>
    <t>NOMBRE O RAZON SOCIAL: INDEX CASA DE BOLSA S.A.</t>
  </si>
  <si>
    <t xml:space="preserve">administracion@indexcbsa.com  </t>
  </si>
  <si>
    <t>ESCRITURA Nº 84                             FECHA: 14/08/2023</t>
  </si>
  <si>
    <t>Raul Alberto Pintos Grassi</t>
  </si>
  <si>
    <t>Jean Pierre Cousirat Pfingst</t>
  </si>
  <si>
    <t>Aldo Luciano Sebastian Cresta Peña</t>
  </si>
  <si>
    <t>Rodrigo Miguel Gimenez Villalba</t>
  </si>
  <si>
    <t>INSCRIPCION EN EL REGISTRO PUBLICO Nº: 1 SERIE COMERCIAL FOLIO 1</t>
  </si>
  <si>
    <t xml:space="preserve">INSCRIPCIÓN EN EL REGISTRO PUBLICO: Nº 84 FOLIO Nº COMERCIAL  – Fecha: 14/08/2023 </t>
  </si>
  <si>
    <t>Capital Emitido G. 5.000.000.000.-</t>
  </si>
  <si>
    <t>Capital Suscripto G 5.000.000.000.-</t>
  </si>
  <si>
    <t>TRIFECTA S.A.</t>
  </si>
  <si>
    <t>TERESA DE JESUS GRASSI CANTERO</t>
  </si>
  <si>
    <t>Capital a integrar</t>
  </si>
  <si>
    <t xml:space="preserve">                                              INDEX CASA DE BOLSA S.A.</t>
  </si>
  <si>
    <t>INDEX CASA DE BOLSA S.A., al cierre del periodo considerado cuenta con participación en BVPASA (Bolsa de Valores y Productos Asunción S.A.) de acuerdo a lo establecido en la Ley 5810/17 del Mercado de Capitales.</t>
  </si>
  <si>
    <t>INDEX CASA DE BOLSA SOCIEDAD ANONIMA fue constituida por Escritura Pública N.º 84, en fecha 14 de agosto del año 2023, ante la Escribana Publica Celia Maria Bogado de Zarate con Registro N° 798, incripta en la Direccion General de Registros Publicos Seccion Personas Juridicas y Comercio bajo el N° 1, Serie Comercial, Folio N° 1, en fecha 13/10/2023 con fecha de reingreso 07/11/2023, con matricula N° 42.555.</t>
  </si>
  <si>
    <t>Estas partidas serán amortizadas en 4 (cuatro) ejercicios.</t>
  </si>
  <si>
    <t>Gs.</t>
  </si>
  <si>
    <t>Proveedores locales</t>
  </si>
  <si>
    <t>Aporte para capitalizar</t>
  </si>
  <si>
    <t>Honorarios profesionales</t>
  </si>
  <si>
    <t>Impresos y Utiles</t>
  </si>
  <si>
    <t>Utiles</t>
  </si>
  <si>
    <t>Alquileres Pagados</t>
  </si>
  <si>
    <t>Servicios personales</t>
  </si>
  <si>
    <t>Gastos de comunicación e internet</t>
  </si>
  <si>
    <t>Número de Póliza : 25.1514.001181./0000</t>
  </si>
  <si>
    <t>Tomador: INDEX CASA DE BOLSA SA</t>
  </si>
  <si>
    <t>Fecha de emisión : 30/07/2024</t>
  </si>
  <si>
    <t>Vigencia desde : 30/07/2024</t>
  </si>
  <si>
    <t>Vigencia hasta : 30/07/2025</t>
  </si>
  <si>
    <t xml:space="preserve">Plazo en días : 365 días </t>
  </si>
  <si>
    <t>Capital máximo asegurado : 700.000.000.-</t>
  </si>
  <si>
    <t>BIENES DE USO (Nota 5- g)</t>
  </si>
  <si>
    <t>Proveedores locales  (Nota 5 – q)</t>
  </si>
  <si>
    <t>Compañía de Seguro : SEGURIDAD SEGUROS</t>
  </si>
  <si>
    <t>OSCAR VICENTE SCAVONE</t>
  </si>
  <si>
    <t>Miguel Angel Ovelar Palacios</t>
  </si>
  <si>
    <t>Operador</t>
  </si>
  <si>
    <t>FUNDADORAS</t>
  </si>
  <si>
    <t>10610 VOTOS</t>
  </si>
  <si>
    <t>5 POR ACCION</t>
  </si>
  <si>
    <t>n/a</t>
  </si>
  <si>
    <t>Interes, Comision Gtos Bancarios</t>
  </si>
  <si>
    <t>indexcbsa.com</t>
  </si>
  <si>
    <t>5015 VOTO</t>
  </si>
  <si>
    <t>JOSE MANUEL GRASSI BENITEZ</t>
  </si>
  <si>
    <t>RAUL ALBERTO PINTOS GRASSI</t>
  </si>
  <si>
    <t>1.2              Registro SIV: Nro. 04_17012025</t>
  </si>
  <si>
    <t>1.5              TELEFONO: 0993-382585</t>
  </si>
  <si>
    <t xml:space="preserve">1.6              E-MAIL: </t>
  </si>
  <si>
    <t>1.7              SITIO PAGINA WEB</t>
  </si>
  <si>
    <t>1.8              DOMICILIO LEGAL: Guido Spano 1397 esq/ Dr. Morra, edificio Atrium – 6to piso.</t>
  </si>
  <si>
    <t>1.1              Razón Social: INDEX CASA DE BOLSA S.A.</t>
  </si>
  <si>
    <t>1.3              CODIGO BOLSA.:  8025</t>
  </si>
  <si>
    <t>1.4              DIRECCION OFICINA PRINCIPAL: Guido Spano 1397 esq/ Dr. Morra, edificio Atrium – 6to piso.</t>
  </si>
  <si>
    <t>1 al 2122</t>
  </si>
  <si>
    <t>2123 al 3125</t>
  </si>
  <si>
    <t xml:space="preserve"> CUADRO DEL CAPITAL SUSCRIPTO</t>
  </si>
  <si>
    <t>PERSONA FÍSICA</t>
  </si>
  <si>
    <t>VINCULO</t>
  </si>
  <si>
    <t>REPRESENTANTE LEGAL</t>
  </si>
  <si>
    <t>ACCIONISTA</t>
  </si>
  <si>
    <t>CORRESPONDIENTE AL 31/03/2025  PRESENTADO EN FORMA COMPARATIVA AL 31/12/2024</t>
  </si>
  <si>
    <t>CORRESPONDIENTE AL 31/03/2025  PRESENTADO EN FORMA COMPARATIVA AL 31/03/2024</t>
  </si>
  <si>
    <t>Intereses a pagar - Bonos financieros</t>
  </si>
  <si>
    <t>(-) Intereses a devengar - Bonos financieros</t>
  </si>
  <si>
    <t>REGISTRO SIV:</t>
  </si>
  <si>
    <t xml:space="preserve"> Capital Social (de acuerdo al artículo 5to, de los estatutos sociales): Gs. 5.000.000.000 representado por CINCO MIL (5.000) acciones de UN MILLÓN DE GUARANÍES (Gs. 1.000.000) cada una, divididas en TRES MIL CIENTO VEINTE Y CINCO (3.125) acciones fundadoras, indivisibles y nominativas con derecho a CINCO (5) votos por acción, individualizadas con números arábigos del UNO (1) en adelante y, UN MIL OCHOCIENTOS SETENTA Y CINCO (1.875) acciones ordinarias, indivisibles y nominativas con derecho a un voto por acción, individualizadas con números arábigos del UNO (1) en adelante.</t>
  </si>
  <si>
    <t>1 al 1875</t>
  </si>
  <si>
    <t>Ariel Alexis Paredes Villalba</t>
  </si>
  <si>
    <t>Oficial de Cumplimiento</t>
  </si>
  <si>
    <t>Roman Dario Rodas Torres</t>
  </si>
  <si>
    <t>Información al 31/03/2025</t>
  </si>
  <si>
    <t xml:space="preserve">                                                        NOTAS A LOS ESTADOS FINANCIEROS AL 31/03/2025</t>
  </si>
  <si>
    <t>Ueno Bank S.A. Caja de Ahorro Caja de Ahorro Gs.</t>
  </si>
  <si>
    <t>Banco Basa S.A. Cta. Cte. Gs.</t>
  </si>
  <si>
    <t>Interfisa Banco Cta. Cte. Gs.</t>
  </si>
  <si>
    <t>La Entidad no ha registrado operaciones en el ejercicio al cierre del 31/03/2025</t>
  </si>
  <si>
    <t>Seguros pagados por adelantado</t>
  </si>
  <si>
    <t>Gastos de Insumos Informaticos</t>
  </si>
  <si>
    <t>Gastos de mantenimientos</t>
  </si>
  <si>
    <t>Combustible</t>
  </si>
  <si>
    <t>Gastos de escribania</t>
  </si>
  <si>
    <t>Gastos de viaticos</t>
  </si>
  <si>
    <t>Comisiones pagadas</t>
  </si>
  <si>
    <t>1875 VOTOS</t>
  </si>
  <si>
    <t>AUDITOR  EXTERNO   INDEPENDIENTE DESIGNADO: PCG AUDITORES Y CONSULTORES</t>
  </si>
  <si>
    <t>NÚMERO DE INSCRIPCIÓN EN EL REGISTRO DE LA SIV: 041/2009</t>
  </si>
  <si>
    <t>1 al 828</t>
  </si>
  <si>
    <t>828 VOTOS</t>
  </si>
  <si>
    <t>El Directorio de INDEX CASA DE BOLSA S.A., ha aprobado los Estados Contables al 31/03/2025</t>
  </si>
  <si>
    <t>Sueldos y jornales</t>
  </si>
  <si>
    <t>Aporte Patronal</t>
  </si>
  <si>
    <t>Provisiones  (Nota 5 – q)</t>
  </si>
  <si>
    <t>Síndico Suplente</t>
  </si>
  <si>
    <t>Jorge Andres Martinez Rolon</t>
  </si>
  <si>
    <t>Capital Integrado G. 3.953.000.000.-</t>
  </si>
  <si>
    <t>Accionista 74,63%</t>
  </si>
  <si>
    <t>Accionista 25,37%</t>
  </si>
  <si>
    <t>Accionista con el 74,63%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</si>
</sst>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 #,##0.00_-;_-* &quot;-&quot;??_-;_-@_-"/>
    <numFmt numFmtId="164" formatCode="_ * #,##0_ ;_ * \-#,##0_ ;_ * &quot;-&quot;_ ;_ @_ "/>
    <numFmt numFmtId="165" formatCode="_ * #,##0.00_ ;_ * \-#,##0.00_ ;_ * &quot;-&quot;??_ ;_ @_ "/>
    <numFmt numFmtId="166" formatCode="_-* #,##0\ _€_-;\-* #,##0\ _€_-;_-* &quot;-&quot;??\ _€_-;_-@_-"/>
    <numFmt numFmtId="167" formatCode="_ * #,##0_ ;_ * \-#,##0_ ;_ * &quot;-&quot;??_ ;_ @_ "/>
    <numFmt numFmtId="168" formatCode="_-* #,##0\ _€_-;\-* #,##0\ _€_-;_-* &quot;-&quot;\ _€_-;_-@_-"/>
    <numFmt numFmtId="169" formatCode="_(* #,##0.00_);_(* \(#,##0.00\);_(* \-??_);_(@_)"/>
    <numFmt numFmtId="170" formatCode="_-* #,##0.00\ _€_-;\-* #,##0.00\ _€_-;_-* &quot;-&quot;??\ _€_-;_-@_-"/>
    <numFmt numFmtId="171" formatCode="_-* #,##0_-;\-* #,##0_-;_-* &quot;-&quot;??_-;_-@_-"/>
    <numFmt numFmtId="172" formatCode="#,##0.00000"/>
  </numFmts>
  <fonts count="72">
    <font>
      <sz val="11"/>
      <color theme="1"/>
      <name val="Calibri"/>
      <family val="2"/>
      <scheme val="minor"/>
    </font>
    <font>
      <b/>
      <sz val="9"/>
      <color indexed="8"/>
      <name val="Tahoma"/>
      <family val="2"/>
    </font>
    <font>
      <sz val="9"/>
      <color indexed="8"/>
      <name val="Tahoma"/>
      <family val="2"/>
    </font>
    <font>
      <b/>
      <sz val="7"/>
      <color indexed="8"/>
      <name val="Times New Roman"/>
      <family val="1"/>
    </font>
    <font>
      <b/>
      <u/>
      <sz val="9"/>
      <color indexed="8"/>
      <name val="Tahoma"/>
      <family val="2"/>
    </font>
    <font>
      <sz val="8"/>
      <color indexed="8"/>
      <name val="Tahoma"/>
      <family val="2"/>
    </font>
    <font>
      <b/>
      <sz val="8"/>
      <color indexed="8"/>
      <name val="Tahoma"/>
      <family val="2"/>
    </font>
    <font>
      <sz val="10"/>
      <name val="Arial"/>
      <family val="2"/>
    </font>
    <font>
      <sz val="8"/>
      <name val="Tahoma"/>
      <family val="2"/>
    </font>
    <font>
      <sz val="10"/>
      <name val="Tahoma"/>
      <family val="2"/>
    </font>
    <font>
      <b/>
      <sz val="8"/>
      <name val="Tahoma"/>
      <family val="2"/>
    </font>
    <font>
      <sz val="9"/>
      <name val="Tahoma"/>
      <family val="2"/>
    </font>
    <font>
      <sz val="11"/>
      <name val="Calibri"/>
      <family val="2"/>
    </font>
    <font>
      <sz val="11"/>
      <color indexed="8"/>
      <name val="Tahoma"/>
      <family val="2"/>
    </font>
    <font>
      <b/>
      <sz val="10"/>
      <name val="Arial"/>
      <family val="2"/>
    </font>
    <font>
      <b/>
      <sz val="9"/>
      <name val="Arial"/>
      <family val="2"/>
    </font>
    <font>
      <b/>
      <sz val="11"/>
      <name val="Arial"/>
      <family val="2"/>
    </font>
    <font>
      <sz val="10"/>
      <color indexed="10"/>
      <name val="Tahoma"/>
      <family val="2"/>
    </font>
    <font>
      <sz val="11"/>
      <color theme="1"/>
      <name val="Calibri"/>
      <family val="2"/>
      <scheme val="minor"/>
    </font>
    <font>
      <sz val="11"/>
      <color theme="0"/>
      <name val="Calibri"/>
      <family val="2"/>
      <scheme val="minor"/>
    </font>
    <font>
      <b/>
      <sz val="11"/>
      <color theme="1"/>
      <name val="Calibri"/>
      <family val="2"/>
      <scheme val="minor"/>
    </font>
    <font>
      <b/>
      <sz val="14"/>
      <color theme="1"/>
      <name val="Tahoma"/>
      <family val="2"/>
    </font>
    <font>
      <sz val="14"/>
      <color theme="1"/>
      <name val="Tahoma"/>
      <family val="2"/>
    </font>
    <font>
      <sz val="14"/>
      <color rgb="FFFF0000"/>
      <name val="Tahoma"/>
      <family val="2"/>
    </font>
    <font>
      <b/>
      <sz val="11"/>
      <color theme="1"/>
      <name val="Times New Roman"/>
      <family val="1"/>
    </font>
    <font>
      <b/>
      <sz val="8"/>
      <color theme="1"/>
      <name val="Tahoma"/>
      <family val="2"/>
    </font>
    <font>
      <sz val="9"/>
      <color theme="1"/>
      <name val="Tahoma"/>
      <family val="2"/>
    </font>
    <font>
      <b/>
      <sz val="9"/>
      <color theme="1"/>
      <name val="Tahoma"/>
      <family val="2"/>
    </font>
    <font>
      <sz val="8"/>
      <color theme="1"/>
      <name val="Tahoma"/>
      <family val="2"/>
    </font>
    <font>
      <sz val="8"/>
      <color rgb="FF000000"/>
      <name val="Tahoma"/>
      <family val="2"/>
    </font>
    <font>
      <sz val="9"/>
      <color theme="1"/>
      <name val="Arial"/>
      <family val="2"/>
    </font>
    <font>
      <sz val="8"/>
      <color theme="1"/>
      <name val="Calibri"/>
      <family val="2"/>
      <scheme val="minor"/>
    </font>
    <font>
      <u/>
      <sz val="8"/>
      <color theme="1"/>
      <name val="Tahoma"/>
      <family val="2"/>
    </font>
    <font>
      <sz val="10"/>
      <color theme="1"/>
      <name val="Tahoma"/>
      <family val="2"/>
    </font>
    <font>
      <b/>
      <sz val="10"/>
      <color theme="1"/>
      <name val="Tahoma"/>
      <family val="2"/>
    </font>
    <font>
      <b/>
      <sz val="11"/>
      <color rgb="FF000000"/>
      <name val="Tahoma"/>
      <family val="2"/>
    </font>
    <font>
      <sz val="11"/>
      <color rgb="FF000000"/>
      <name val="Tahoma"/>
      <family val="2"/>
    </font>
    <font>
      <sz val="11"/>
      <color theme="1"/>
      <name val="Tahoma"/>
      <family val="2"/>
    </font>
    <font>
      <sz val="10"/>
      <color rgb="FF000000"/>
      <name val="Tahoma"/>
      <family val="2"/>
    </font>
    <font>
      <b/>
      <sz val="10"/>
      <color rgb="FF000000"/>
      <name val="Tahoma"/>
      <family val="2"/>
    </font>
    <font>
      <b/>
      <sz val="9"/>
      <color rgb="FF000000"/>
      <name val="Tahoma"/>
      <family val="2"/>
    </font>
    <font>
      <b/>
      <sz val="8"/>
      <color theme="1"/>
      <name val="Calibri"/>
      <family val="2"/>
      <scheme val="minor"/>
    </font>
    <font>
      <sz val="9"/>
      <color rgb="FF000000"/>
      <name val="Tahoma"/>
      <family val="2"/>
    </font>
    <font>
      <b/>
      <sz val="9"/>
      <color theme="1"/>
      <name val="Arial"/>
      <family val="2"/>
    </font>
    <font>
      <sz val="10"/>
      <color theme="0"/>
      <name val="Calibri"/>
      <family val="2"/>
      <scheme val="minor"/>
    </font>
    <font>
      <b/>
      <u/>
      <sz val="9"/>
      <color theme="1"/>
      <name val="Tahoma"/>
      <family val="2"/>
    </font>
    <font>
      <sz val="10"/>
      <color rgb="FFFF0000"/>
      <name val="Calibri"/>
      <family val="2"/>
      <scheme val="minor"/>
    </font>
    <font>
      <sz val="9"/>
      <color theme="1"/>
      <name val="Calibri"/>
      <family val="2"/>
      <scheme val="minor"/>
    </font>
    <font>
      <b/>
      <sz val="11"/>
      <color theme="1"/>
      <name val="Tahoma"/>
      <family val="2"/>
    </font>
    <font>
      <b/>
      <sz val="12"/>
      <color theme="1"/>
      <name val="Tahoma"/>
      <family val="2"/>
    </font>
    <font>
      <b/>
      <sz val="11"/>
      <color rgb="FF000000"/>
      <name val="Calibri"/>
      <family val="2"/>
    </font>
    <font>
      <b/>
      <sz val="12"/>
      <color theme="1"/>
      <name val="Arial"/>
      <family val="2"/>
    </font>
    <font>
      <sz val="8"/>
      <color rgb="FFFF0000"/>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4"/>
      <color indexed="8"/>
      <name val="Calibri"/>
      <family val="2"/>
      <scheme val="minor"/>
    </font>
    <font>
      <b/>
      <sz val="14"/>
      <color indexed="8"/>
      <name val="Calibri"/>
      <family val="2"/>
      <scheme val="minor"/>
    </font>
    <font>
      <sz val="14"/>
      <color rgb="FFFF0000"/>
      <name val="Calibri"/>
      <family val="2"/>
      <scheme val="minor"/>
    </font>
    <font>
      <sz val="11"/>
      <color indexed="8"/>
      <name val="Calibri"/>
      <family val="2"/>
      <charset val="1"/>
    </font>
    <font>
      <b/>
      <sz val="10"/>
      <color theme="1"/>
      <name val="Calibri"/>
      <family val="2"/>
    </font>
    <font>
      <u/>
      <sz val="11"/>
      <color theme="10"/>
      <name val="Calibri"/>
      <family val="2"/>
      <scheme val="minor"/>
    </font>
    <font>
      <sz val="10"/>
      <color theme="1"/>
      <name val="Arial Nova"/>
      <family val="2"/>
    </font>
    <font>
      <b/>
      <sz val="11"/>
      <name val="Calibri"/>
      <family val="2"/>
      <scheme val="minor"/>
    </font>
    <font>
      <sz val="11"/>
      <name val="Calibri"/>
      <family val="2"/>
      <scheme val="minor"/>
    </font>
    <font>
      <b/>
      <sz val="10"/>
      <name val="Calibri"/>
      <family val="2"/>
    </font>
    <font>
      <sz val="10"/>
      <name val="Calibri"/>
      <family val="2"/>
    </font>
    <font>
      <b/>
      <sz val="10"/>
      <color theme="1"/>
      <name val="Arial Nova"/>
      <family val="2"/>
    </font>
    <font>
      <b/>
      <u/>
      <sz val="8"/>
      <name val="Tahoma"/>
      <family val="2"/>
    </font>
    <font>
      <b/>
      <sz val="8"/>
      <color rgb="FF000000"/>
      <name val="Tahoma"/>
      <family val="2"/>
    </font>
    <font>
      <sz val="8"/>
      <color theme="1"/>
      <name val="Arial Nova"/>
      <family val="2"/>
    </font>
  </fonts>
  <fills count="3">
    <fill>
      <patternFill patternType="none"/>
    </fill>
    <fill>
      <patternFill patternType="gray125"/>
    </fill>
    <fill>
      <patternFill patternType="solid">
        <fgColor theme="0"/>
        <bgColor indexed="64"/>
      </patternFill>
    </fill>
  </fills>
  <borders count="50">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rgb="FF000000"/>
      </right>
      <top style="medium">
        <color indexed="64"/>
      </top>
      <bottom style="medium">
        <color indexed="64"/>
      </bottom>
      <diagonal/>
    </border>
    <border>
      <left style="medium">
        <color indexed="64"/>
      </left>
      <right/>
      <top style="thin">
        <color indexed="64"/>
      </top>
      <bottom/>
      <diagonal/>
    </border>
  </borders>
  <cellStyleXfs count="18">
    <xf numFmtId="0" fontId="0" fillId="0" borderId="0"/>
    <xf numFmtId="165" fontId="18" fillId="0" borderId="0" applyFont="0" applyFill="0" applyBorder="0" applyAlignment="0" applyProtection="0"/>
    <xf numFmtId="164" fontId="18" fillId="0" borderId="0" applyFont="0" applyFill="0" applyBorder="0" applyAlignment="0" applyProtection="0"/>
    <xf numFmtId="168" fontId="18" fillId="0" borderId="0" applyFont="0" applyFill="0" applyBorder="0" applyAlignment="0" applyProtection="0"/>
    <xf numFmtId="0" fontId="7" fillId="0" borderId="0"/>
    <xf numFmtId="0" fontId="7" fillId="0" borderId="0"/>
    <xf numFmtId="0" fontId="7" fillId="0" borderId="0"/>
    <xf numFmtId="0" fontId="7" fillId="0" borderId="0"/>
    <xf numFmtId="9" fontId="18" fillId="0" borderId="0" applyFont="0" applyFill="0" applyBorder="0" applyAlignment="0" applyProtection="0"/>
    <xf numFmtId="0" fontId="60" fillId="0" borderId="0"/>
    <xf numFmtId="43" fontId="18" fillId="0" borderId="0" applyFont="0" applyFill="0" applyBorder="0" applyAlignment="0" applyProtection="0"/>
    <xf numFmtId="164" fontId="18" fillId="0" borderId="0" applyFont="0" applyFill="0" applyBorder="0" applyAlignment="0" applyProtection="0"/>
    <xf numFmtId="169" fontId="7" fillId="0" borderId="0" applyFill="0" applyBorder="0" applyAlignment="0" applyProtection="0"/>
    <xf numFmtId="170" fontId="18" fillId="0" borderId="0" applyFont="0" applyFill="0" applyBorder="0" applyAlignment="0" applyProtection="0"/>
    <xf numFmtId="0" fontId="7" fillId="0" borderId="0"/>
    <xf numFmtId="0" fontId="62" fillId="0" borderId="0" applyNumberFormat="0" applyFill="0" applyBorder="0" applyAlignment="0" applyProtection="0"/>
    <xf numFmtId="164" fontId="18" fillId="0" borderId="0" applyFont="0" applyFill="0" applyBorder="0" applyAlignment="0" applyProtection="0"/>
    <xf numFmtId="165" fontId="18" fillId="0" borderId="0" applyFont="0" applyFill="0" applyBorder="0" applyAlignment="0" applyProtection="0"/>
  </cellStyleXfs>
  <cellXfs count="392">
    <xf numFmtId="0" fontId="0" fillId="0" borderId="0" xfId="0"/>
    <xf numFmtId="0" fontId="0" fillId="2" borderId="0" xfId="0" applyFill="1"/>
    <xf numFmtId="164" fontId="21" fillId="2" borderId="0" xfId="2" applyFont="1" applyFill="1" applyAlignment="1">
      <alignment horizontal="center" vertical="center"/>
    </xf>
    <xf numFmtId="3" fontId="22" fillId="2" borderId="0" xfId="0" applyNumberFormat="1" applyFont="1" applyFill="1" applyAlignment="1">
      <alignment vertical="center"/>
    </xf>
    <xf numFmtId="0" fontId="22" fillId="2" borderId="0" xfId="0" applyFont="1" applyFill="1" applyAlignment="1">
      <alignment vertical="center"/>
    </xf>
    <xf numFmtId="0" fontId="22" fillId="2" borderId="0" xfId="0" applyFont="1" applyFill="1"/>
    <xf numFmtId="3" fontId="23" fillId="2" borderId="0" xfId="0" applyNumberFormat="1" applyFont="1" applyFill="1" applyAlignment="1">
      <alignment vertical="center"/>
    </xf>
    <xf numFmtId="164" fontId="21" fillId="2" borderId="0" xfId="2" applyFont="1" applyFill="1" applyAlignment="1">
      <alignment horizontal="left" vertical="center"/>
    </xf>
    <xf numFmtId="0" fontId="28" fillId="2" borderId="0" xfId="0" applyFont="1" applyFill="1" applyAlignment="1">
      <alignment horizontal="center"/>
    </xf>
    <xf numFmtId="0" fontId="31" fillId="2" borderId="0" xfId="0" applyFont="1" applyFill="1" applyAlignment="1">
      <alignment horizontal="center"/>
    </xf>
    <xf numFmtId="0" fontId="31" fillId="2" borderId="0" xfId="0" applyFont="1" applyFill="1"/>
    <xf numFmtId="0" fontId="28" fillId="2" borderId="0" xfId="0" applyFont="1" applyFill="1"/>
    <xf numFmtId="0" fontId="25" fillId="2" borderId="3" xfId="0" applyFont="1" applyFill="1" applyBorder="1" applyAlignment="1">
      <alignment horizontal="center" vertical="top" wrapText="1"/>
    </xf>
    <xf numFmtId="0" fontId="28" fillId="2" borderId="0" xfId="0" applyFont="1" applyFill="1" applyAlignment="1">
      <alignment horizontal="left"/>
    </xf>
    <xf numFmtId="0" fontId="25" fillId="2" borderId="0" xfId="0" applyFont="1" applyFill="1" applyAlignment="1">
      <alignment horizontal="left"/>
    </xf>
    <xf numFmtId="0" fontId="25" fillId="2" borderId="7" xfId="0" applyFont="1" applyFill="1" applyBorder="1" applyAlignment="1">
      <alignment horizontal="left" vertical="top" wrapText="1"/>
    </xf>
    <xf numFmtId="0" fontId="28" fillId="2" borderId="2" xfId="0" applyFont="1" applyFill="1" applyBorder="1" applyAlignment="1">
      <alignment horizontal="center" vertical="top" wrapText="1"/>
    </xf>
    <xf numFmtId="0" fontId="25" fillId="2" borderId="8"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10" xfId="0" applyFont="1" applyFill="1" applyBorder="1" applyAlignment="1">
      <alignment horizontal="center" vertical="center" wrapText="1"/>
    </xf>
    <xf numFmtId="0" fontId="28" fillId="2" borderId="11" xfId="0" applyFont="1" applyFill="1" applyBorder="1" applyAlignment="1">
      <alignment horizontal="left" vertical="top" wrapText="1"/>
    </xf>
    <xf numFmtId="0" fontId="28" fillId="2" borderId="12" xfId="0" applyFont="1" applyFill="1" applyBorder="1" applyAlignment="1">
      <alignment horizontal="left" vertical="top" wrapText="1"/>
    </xf>
    <xf numFmtId="3" fontId="33" fillId="2" borderId="5" xfId="0" applyNumberFormat="1" applyFont="1" applyFill="1" applyBorder="1" applyAlignment="1">
      <alignment horizontal="center" vertical="center" wrapText="1"/>
    </xf>
    <xf numFmtId="164" fontId="33" fillId="2" borderId="16" xfId="2" applyFont="1" applyFill="1" applyBorder="1" applyAlignment="1">
      <alignment vertical="center" wrapText="1"/>
    </xf>
    <xf numFmtId="164" fontId="34" fillId="2" borderId="17" xfId="2" applyFont="1" applyFill="1" applyBorder="1" applyAlignment="1">
      <alignment vertical="center" wrapText="1"/>
    </xf>
    <xf numFmtId="3" fontId="34" fillId="2" borderId="18" xfId="0" applyNumberFormat="1" applyFont="1" applyFill="1" applyBorder="1" applyAlignment="1">
      <alignment horizontal="center" vertical="center" wrapText="1"/>
    </xf>
    <xf numFmtId="3" fontId="33" fillId="2" borderId="19" xfId="0" applyNumberFormat="1" applyFont="1" applyFill="1" applyBorder="1" applyAlignment="1">
      <alignment horizontal="center" vertical="center" wrapText="1"/>
    </xf>
    <xf numFmtId="3" fontId="26" fillId="2" borderId="9" xfId="0" applyNumberFormat="1" applyFont="1" applyFill="1" applyBorder="1" applyAlignment="1">
      <alignment horizontal="center" vertical="center" wrapText="1"/>
    </xf>
    <xf numFmtId="3" fontId="26" fillId="2" borderId="20" xfId="0" applyNumberFormat="1" applyFont="1" applyFill="1" applyBorder="1" applyAlignment="1">
      <alignment horizontal="center" vertical="center" wrapText="1"/>
    </xf>
    <xf numFmtId="164" fontId="33" fillId="2" borderId="21" xfId="2" applyFont="1" applyFill="1" applyBorder="1" applyAlignment="1">
      <alignment vertical="center" wrapText="1"/>
    </xf>
    <xf numFmtId="164" fontId="33" fillId="2" borderId="11" xfId="2" applyFont="1" applyFill="1" applyBorder="1" applyAlignment="1">
      <alignment vertical="center" wrapText="1"/>
    </xf>
    <xf numFmtId="164" fontId="33" fillId="2" borderId="11" xfId="2" applyFont="1" applyFill="1" applyBorder="1" applyAlignment="1">
      <alignment horizontal="center" vertical="center" wrapText="1"/>
    </xf>
    <xf numFmtId="164" fontId="26" fillId="2" borderId="0" xfId="2" applyFont="1" applyFill="1" applyAlignment="1">
      <alignment horizontal="left" vertical="center"/>
    </xf>
    <xf numFmtId="164" fontId="33" fillId="2" borderId="2" xfId="2" applyFont="1" applyFill="1" applyBorder="1" applyAlignment="1">
      <alignment vertical="center" wrapText="1"/>
    </xf>
    <xf numFmtId="3" fontId="34" fillId="2" borderId="29" xfId="0" applyNumberFormat="1" applyFont="1" applyFill="1" applyBorder="1" applyAlignment="1">
      <alignment horizontal="center" vertical="center" wrapText="1"/>
    </xf>
    <xf numFmtId="164" fontId="34" fillId="2" borderId="2" xfId="2" applyFont="1" applyFill="1" applyBorder="1" applyAlignment="1">
      <alignment vertical="center" wrapText="1"/>
    </xf>
    <xf numFmtId="164" fontId="34" fillId="2" borderId="11" xfId="2" applyFont="1" applyFill="1" applyBorder="1" applyAlignment="1">
      <alignment horizontal="center" vertical="center" wrapText="1"/>
    </xf>
    <xf numFmtId="164" fontId="35" fillId="2" borderId="27" xfId="2" applyFont="1" applyFill="1" applyBorder="1" applyAlignment="1">
      <alignment vertical="center" wrapText="1"/>
    </xf>
    <xf numFmtId="0" fontId="36" fillId="2" borderId="16" xfId="0" applyFont="1" applyFill="1" applyBorder="1" applyAlignment="1">
      <alignment horizontal="left" vertical="top" wrapText="1"/>
    </xf>
    <xf numFmtId="0" fontId="35" fillId="2" borderId="16" xfId="0" applyFont="1" applyFill="1" applyBorder="1" applyAlignment="1">
      <alignment horizontal="left" vertical="top" wrapText="1"/>
    </xf>
    <xf numFmtId="0" fontId="35" fillId="2" borderId="17" xfId="0" applyFont="1" applyFill="1" applyBorder="1" applyAlignment="1">
      <alignment horizontal="left" vertical="top" wrapText="1"/>
    </xf>
    <xf numFmtId="0" fontId="35" fillId="2" borderId="21" xfId="0" applyFont="1" applyFill="1" applyBorder="1" applyAlignment="1">
      <alignment horizontal="left" vertical="top" wrapText="1"/>
    </xf>
    <xf numFmtId="0" fontId="36" fillId="2" borderId="21" xfId="0" applyFont="1" applyFill="1" applyBorder="1" applyAlignment="1">
      <alignment horizontal="left" vertical="top" wrapText="1"/>
    </xf>
    <xf numFmtId="0" fontId="37" fillId="2" borderId="0" xfId="0" applyFont="1" applyFill="1"/>
    <xf numFmtId="0" fontId="37" fillId="2" borderId="4" xfId="0" applyFont="1" applyFill="1" applyBorder="1"/>
    <xf numFmtId="0" fontId="37" fillId="2" borderId="5" xfId="0" applyFont="1" applyFill="1" applyBorder="1"/>
    <xf numFmtId="0" fontId="37" fillId="2" borderId="2" xfId="0" applyFont="1" applyFill="1" applyBorder="1"/>
    <xf numFmtId="164" fontId="38" fillId="2" borderId="27" xfId="2" applyFont="1" applyFill="1" applyBorder="1" applyAlignment="1">
      <alignment vertical="center" wrapText="1"/>
    </xf>
    <xf numFmtId="0" fontId="33" fillId="2" borderId="5" xfId="0" applyFont="1" applyFill="1" applyBorder="1" applyAlignment="1">
      <alignment vertical="center" wrapText="1"/>
    </xf>
    <xf numFmtId="0" fontId="33" fillId="2" borderId="0" xfId="0" applyFont="1" applyFill="1" applyAlignment="1">
      <alignment vertical="center" wrapText="1"/>
    </xf>
    <xf numFmtId="3" fontId="38" fillId="2" borderId="5" xfId="0" applyNumberFormat="1" applyFont="1" applyFill="1" applyBorder="1" applyAlignment="1">
      <alignment vertical="center" wrapText="1"/>
    </xf>
    <xf numFmtId="164" fontId="33" fillId="2" borderId="27" xfId="2" applyFont="1" applyFill="1" applyBorder="1" applyAlignment="1">
      <alignment vertical="center" wrapText="1"/>
    </xf>
    <xf numFmtId="164" fontId="33" fillId="2" borderId="5" xfId="2" applyFont="1" applyFill="1" applyBorder="1" applyAlignment="1">
      <alignment vertical="center" wrapText="1"/>
    </xf>
    <xf numFmtId="3" fontId="33" fillId="2" borderId="5" xfId="0" applyNumberFormat="1" applyFont="1" applyFill="1" applyBorder="1" applyAlignment="1">
      <alignment vertical="center" wrapText="1"/>
    </xf>
    <xf numFmtId="164" fontId="39" fillId="2" borderId="30" xfId="2" applyFont="1" applyFill="1" applyBorder="1" applyAlignment="1">
      <alignment vertical="center" wrapText="1"/>
    </xf>
    <xf numFmtId="3" fontId="39" fillId="2" borderId="2" xfId="0" applyNumberFormat="1" applyFont="1" applyFill="1" applyBorder="1" applyAlignment="1">
      <alignment vertical="center" wrapText="1"/>
    </xf>
    <xf numFmtId="3" fontId="39" fillId="2" borderId="2" xfId="0" applyNumberFormat="1" applyFont="1" applyFill="1" applyBorder="1" applyAlignment="1">
      <alignment vertical="top" wrapText="1"/>
    </xf>
    <xf numFmtId="0" fontId="33" fillId="2" borderId="1" xfId="0" applyFont="1" applyFill="1" applyBorder="1" applyAlignment="1">
      <alignment vertical="top" wrapText="1"/>
    </xf>
    <xf numFmtId="164" fontId="39" fillId="2" borderId="31" xfId="2" applyFont="1" applyFill="1" applyBorder="1" applyAlignment="1">
      <alignment vertical="center" wrapText="1"/>
    </xf>
    <xf numFmtId="0" fontId="34" fillId="2" borderId="13" xfId="0" applyFont="1" applyFill="1" applyBorder="1" applyAlignment="1">
      <alignment vertical="center" wrapText="1"/>
    </xf>
    <xf numFmtId="3" fontId="39" fillId="2" borderId="13" xfId="0" applyNumberFormat="1" applyFont="1" applyFill="1" applyBorder="1" applyAlignment="1">
      <alignment vertical="center" wrapText="1"/>
    </xf>
    <xf numFmtId="3" fontId="34" fillId="2" borderId="13" xfId="0" applyNumberFormat="1" applyFont="1" applyFill="1" applyBorder="1" applyAlignment="1">
      <alignment vertical="top" wrapText="1"/>
    </xf>
    <xf numFmtId="3" fontId="39" fillId="2" borderId="14" xfId="0" applyNumberFormat="1" applyFont="1" applyFill="1" applyBorder="1" applyAlignment="1">
      <alignment vertical="top" wrapText="1"/>
    </xf>
    <xf numFmtId="0" fontId="25" fillId="2" borderId="3" xfId="0" applyFont="1" applyFill="1" applyBorder="1" applyAlignment="1">
      <alignment horizontal="left" vertical="top" wrapText="1"/>
    </xf>
    <xf numFmtId="0" fontId="28" fillId="2" borderId="25" xfId="0" applyFont="1" applyFill="1" applyBorder="1" applyAlignment="1">
      <alignment horizontal="left" vertical="top" wrapText="1"/>
    </xf>
    <xf numFmtId="0" fontId="28" fillId="2" borderId="14" xfId="0" applyFont="1" applyFill="1" applyBorder="1" applyAlignment="1">
      <alignment horizontal="left" vertical="top" wrapText="1"/>
    </xf>
    <xf numFmtId="3" fontId="0" fillId="2" borderId="0" xfId="0" applyNumberFormat="1" applyFill="1"/>
    <xf numFmtId="3" fontId="9" fillId="2" borderId="5" xfId="0" applyNumberFormat="1" applyFont="1" applyFill="1" applyBorder="1" applyAlignment="1">
      <alignment vertical="center" wrapText="1"/>
    </xf>
    <xf numFmtId="0" fontId="28" fillId="2" borderId="0" xfId="0" applyFont="1" applyFill="1" applyAlignment="1">
      <alignment horizontal="center" vertical="top" wrapText="1"/>
    </xf>
    <xf numFmtId="0" fontId="25" fillId="2" borderId="0" xfId="0" applyFont="1" applyFill="1"/>
    <xf numFmtId="0" fontId="27" fillId="2" borderId="0" xfId="0" applyFont="1" applyFill="1" applyAlignment="1">
      <alignment horizontal="left" vertical="center"/>
    </xf>
    <xf numFmtId="0" fontId="26" fillId="2" borderId="0" xfId="0" applyFont="1" applyFill="1" applyAlignment="1">
      <alignment horizontal="left" vertical="center"/>
    </xf>
    <xf numFmtId="0" fontId="26" fillId="2" borderId="0" xfId="0" applyFont="1" applyFill="1" applyAlignment="1">
      <alignment horizontal="center" vertical="center"/>
    </xf>
    <xf numFmtId="0" fontId="47" fillId="2" borderId="0" xfId="0" applyFont="1" applyFill="1" applyAlignment="1">
      <alignment vertical="center"/>
    </xf>
    <xf numFmtId="0" fontId="47" fillId="2" borderId="0" xfId="0" applyFont="1" applyFill="1" applyAlignment="1">
      <alignment horizontal="center" vertical="center"/>
    </xf>
    <xf numFmtId="0" fontId="48" fillId="2" borderId="0" xfId="0" applyFont="1" applyFill="1" applyAlignment="1">
      <alignment horizontal="left"/>
    </xf>
    <xf numFmtId="164" fontId="0" fillId="2" borderId="0" xfId="0" applyNumberFormat="1" applyFill="1"/>
    <xf numFmtId="3" fontId="37" fillId="2" borderId="0" xfId="0" applyNumberFormat="1" applyFont="1" applyFill="1"/>
    <xf numFmtId="0" fontId="25" fillId="2" borderId="11" xfId="0" applyFont="1" applyFill="1" applyBorder="1" applyAlignment="1">
      <alignment horizontal="left" vertical="top" wrapText="1"/>
    </xf>
    <xf numFmtId="0" fontId="41" fillId="2" borderId="0" xfId="0" applyFont="1" applyFill="1" applyAlignment="1">
      <alignment horizontal="center"/>
    </xf>
    <xf numFmtId="0" fontId="41" fillId="2" borderId="0" xfId="0" applyFont="1" applyFill="1"/>
    <xf numFmtId="0" fontId="28" fillId="2" borderId="11" xfId="0" applyFont="1" applyFill="1" applyBorder="1" applyAlignment="1">
      <alignment horizontal="left" vertical="center" wrapText="1"/>
    </xf>
    <xf numFmtId="0" fontId="28" fillId="2" borderId="4" xfId="0" applyFont="1" applyFill="1" applyBorder="1" applyAlignment="1">
      <alignment vertical="center" wrapText="1"/>
    </xf>
    <xf numFmtId="0" fontId="28" fillId="2" borderId="33" xfId="0" applyFont="1" applyFill="1" applyBorder="1" applyAlignment="1">
      <alignment vertical="center" wrapText="1"/>
    </xf>
    <xf numFmtId="10" fontId="28" fillId="2" borderId="25" xfId="8" applyNumberFormat="1" applyFont="1" applyFill="1" applyBorder="1" applyAlignment="1">
      <alignment horizontal="center" vertical="top" wrapText="1"/>
    </xf>
    <xf numFmtId="0" fontId="35" fillId="2" borderId="47" xfId="0" applyFont="1" applyFill="1" applyBorder="1" applyAlignment="1">
      <alignment horizontal="center" vertical="center" wrapText="1"/>
    </xf>
    <xf numFmtId="0" fontId="25" fillId="2" borderId="8" xfId="0" applyFont="1" applyFill="1" applyBorder="1" applyAlignment="1">
      <alignment horizontal="left" vertical="center" wrapText="1"/>
    </xf>
    <xf numFmtId="0" fontId="28" fillId="2" borderId="2" xfId="0" applyFont="1" applyFill="1" applyBorder="1" applyAlignment="1">
      <alignment horizontal="left" vertical="center" wrapText="1"/>
    </xf>
    <xf numFmtId="0" fontId="15" fillId="2" borderId="34" xfId="0" applyFont="1" applyFill="1" applyBorder="1" applyAlignment="1">
      <alignment horizontal="center" vertical="center"/>
    </xf>
    <xf numFmtId="0" fontId="15" fillId="2" borderId="35" xfId="0" applyFont="1" applyFill="1" applyBorder="1" applyAlignment="1">
      <alignment horizontal="center" vertical="center"/>
    </xf>
    <xf numFmtId="0" fontId="12" fillId="2" borderId="15" xfId="0" applyFont="1" applyFill="1" applyBorder="1" applyAlignment="1">
      <alignment vertical="center"/>
    </xf>
    <xf numFmtId="0" fontId="7" fillId="2" borderId="1" xfId="0" applyFont="1" applyFill="1" applyBorder="1" applyAlignment="1">
      <alignment vertical="center"/>
    </xf>
    <xf numFmtId="0" fontId="15" fillId="2" borderId="22" xfId="0" applyFont="1" applyFill="1" applyBorder="1" applyAlignment="1">
      <alignment horizontal="center" vertical="center"/>
    </xf>
    <xf numFmtId="0" fontId="15" fillId="2" borderId="28" xfId="0" applyFont="1" applyFill="1" applyBorder="1" applyAlignment="1">
      <alignment horizontal="center" vertical="center"/>
    </xf>
    <xf numFmtId="0" fontId="12" fillId="2" borderId="1" xfId="0" applyFont="1" applyFill="1" applyBorder="1" applyAlignment="1">
      <alignment vertical="center"/>
    </xf>
    <xf numFmtId="0" fontId="28" fillId="2" borderId="2" xfId="0" applyFont="1" applyFill="1" applyBorder="1" applyAlignment="1">
      <alignment horizontal="left" vertical="top" wrapText="1"/>
    </xf>
    <xf numFmtId="164" fontId="55" fillId="0" borderId="0" xfId="2" applyFont="1" applyFill="1" applyAlignment="1">
      <alignment vertical="center"/>
    </xf>
    <xf numFmtId="0" fontId="12" fillId="2" borderId="7" xfId="0" applyFont="1" applyFill="1" applyBorder="1" applyAlignment="1">
      <alignment vertical="center"/>
    </xf>
    <xf numFmtId="0" fontId="12" fillId="2" borderId="34" xfId="0" applyFont="1" applyFill="1" applyBorder="1" applyAlignment="1">
      <alignment vertical="center"/>
    </xf>
    <xf numFmtId="0" fontId="12" fillId="2" borderId="48" xfId="0" applyFont="1" applyFill="1" applyBorder="1" applyAlignment="1">
      <alignment vertical="center"/>
    </xf>
    <xf numFmtId="0" fontId="15" fillId="2" borderId="34" xfId="0" applyFont="1" applyFill="1" applyBorder="1" applyAlignment="1">
      <alignment horizontal="left" vertical="center"/>
    </xf>
    <xf numFmtId="164" fontId="0" fillId="2" borderId="0" xfId="2" applyFont="1" applyFill="1"/>
    <xf numFmtId="3" fontId="33" fillId="0" borderId="5" xfId="0" applyNumberFormat="1" applyFont="1" applyBorder="1" applyAlignment="1">
      <alignment horizontal="center" vertical="center" wrapText="1"/>
    </xf>
    <xf numFmtId="0" fontId="37" fillId="0" borderId="16" xfId="0" applyFont="1" applyBorder="1"/>
    <xf numFmtId="3" fontId="33" fillId="0" borderId="19" xfId="0" applyNumberFormat="1" applyFont="1" applyBorder="1" applyAlignment="1">
      <alignment horizontal="center" vertical="center" wrapText="1"/>
    </xf>
    <xf numFmtId="3" fontId="28" fillId="2" borderId="4" xfId="0" applyNumberFormat="1" applyFont="1" applyFill="1" applyBorder="1" applyAlignment="1">
      <alignment horizontal="right" vertical="center" wrapText="1"/>
    </xf>
    <xf numFmtId="0" fontId="28" fillId="0" borderId="2" xfId="0" applyFont="1" applyBorder="1" applyAlignment="1">
      <alignment horizontal="center" vertical="top" wrapText="1"/>
    </xf>
    <xf numFmtId="0" fontId="8" fillId="0" borderId="2" xfId="0" applyFont="1" applyBorder="1" applyAlignment="1">
      <alignment horizontal="center" vertical="top" wrapText="1"/>
    </xf>
    <xf numFmtId="0" fontId="28" fillId="0" borderId="4" xfId="0" applyFont="1" applyBorder="1" applyAlignment="1">
      <alignment vertical="center" wrapText="1"/>
    </xf>
    <xf numFmtId="10" fontId="28" fillId="2" borderId="2" xfId="8" applyNumberFormat="1" applyFont="1" applyFill="1" applyBorder="1" applyAlignment="1">
      <alignment horizontal="center" vertical="top" wrapText="1"/>
    </xf>
    <xf numFmtId="10" fontId="28" fillId="0" borderId="4" xfId="8" applyNumberFormat="1" applyFont="1" applyFill="1" applyBorder="1" applyAlignment="1">
      <alignment vertical="center" wrapText="1"/>
    </xf>
    <xf numFmtId="0" fontId="28" fillId="2" borderId="26" xfId="0" applyFont="1" applyFill="1" applyBorder="1" applyAlignment="1">
      <alignment horizontal="left" vertical="center" wrapText="1"/>
    </xf>
    <xf numFmtId="0" fontId="28" fillId="2" borderId="13" xfId="0" applyFont="1" applyFill="1" applyBorder="1" applyAlignment="1">
      <alignment horizontal="left" vertical="center" wrapText="1"/>
    </xf>
    <xf numFmtId="0" fontId="28" fillId="2" borderId="40" xfId="0" applyFont="1" applyFill="1" applyBorder="1" applyAlignment="1">
      <alignment vertical="center" wrapText="1"/>
    </xf>
    <xf numFmtId="0" fontId="28" fillId="0" borderId="4" xfId="0" applyFont="1" applyBorder="1" applyAlignment="1">
      <alignment horizontal="right" vertical="center" wrapText="1"/>
    </xf>
    <xf numFmtId="164" fontId="37" fillId="2" borderId="0" xfId="2" applyFont="1" applyFill="1"/>
    <xf numFmtId="0" fontId="28" fillId="2" borderId="49" xfId="0" applyFont="1" applyFill="1" applyBorder="1" applyAlignment="1">
      <alignment horizontal="left" vertical="center" wrapText="1"/>
    </xf>
    <xf numFmtId="0" fontId="28" fillId="2" borderId="4" xfId="0" applyFont="1" applyFill="1" applyBorder="1" applyAlignment="1">
      <alignment horizontal="left" vertical="center" wrapText="1"/>
    </xf>
    <xf numFmtId="0" fontId="28" fillId="2" borderId="0" xfId="0" applyFont="1" applyFill="1" applyAlignment="1">
      <alignment horizontal="left" wrapText="1"/>
    </xf>
    <xf numFmtId="0" fontId="25" fillId="2" borderId="32" xfId="0" applyFont="1" applyFill="1" applyBorder="1" applyAlignment="1">
      <alignment horizontal="center" vertical="center" wrapText="1"/>
    </xf>
    <xf numFmtId="0" fontId="25" fillId="2" borderId="24" xfId="0" applyFont="1" applyFill="1" applyBorder="1" applyAlignment="1">
      <alignment horizontal="center" vertical="center" wrapText="1"/>
    </xf>
    <xf numFmtId="0" fontId="25" fillId="2" borderId="30" xfId="0" applyFont="1" applyFill="1" applyBorder="1" applyAlignment="1">
      <alignment horizontal="center" vertical="center" wrapText="1"/>
    </xf>
    <xf numFmtId="0" fontId="50" fillId="2" borderId="34" xfId="0" applyFont="1" applyFill="1" applyBorder="1" applyAlignment="1">
      <alignment horizontal="center" vertical="center"/>
    </xf>
    <xf numFmtId="0" fontId="50" fillId="2" borderId="48" xfId="0" applyFont="1" applyFill="1" applyBorder="1" applyAlignment="1">
      <alignment horizontal="center" vertical="center"/>
    </xf>
    <xf numFmtId="0" fontId="28" fillId="2" borderId="0" xfId="0" applyFont="1" applyFill="1" applyAlignment="1">
      <alignment horizontal="left" vertical="center" wrapText="1"/>
    </xf>
    <xf numFmtId="0" fontId="27" fillId="2" borderId="0" xfId="0" applyFont="1" applyFill="1" applyAlignment="1">
      <alignment horizontal="left" vertical="center" wrapText="1"/>
    </xf>
    <xf numFmtId="0" fontId="28" fillId="2" borderId="0" xfId="0" applyFont="1" applyFill="1" applyAlignment="1">
      <alignment horizontal="left" vertical="center"/>
    </xf>
    <xf numFmtId="0" fontId="25" fillId="2" borderId="0" xfId="0" applyFont="1" applyFill="1" applyAlignment="1">
      <alignment horizontal="center" vertical="center" wrapText="1"/>
    </xf>
    <xf numFmtId="164" fontId="28" fillId="2" borderId="4" xfId="16" applyFont="1" applyFill="1" applyBorder="1" applyAlignment="1">
      <alignment horizontal="right" vertical="center" wrapText="1"/>
    </xf>
    <xf numFmtId="164" fontId="25" fillId="2" borderId="2" xfId="16" applyFont="1" applyFill="1" applyBorder="1" applyAlignment="1">
      <alignment horizontal="center" vertical="center" wrapText="1"/>
    </xf>
    <xf numFmtId="9" fontId="25" fillId="2" borderId="2" xfId="16" applyNumberFormat="1" applyFont="1" applyFill="1" applyBorder="1" applyAlignment="1">
      <alignment vertical="center" wrapText="1"/>
    </xf>
    <xf numFmtId="164" fontId="25" fillId="2" borderId="0" xfId="16" applyFont="1" applyFill="1" applyBorder="1" applyAlignment="1">
      <alignment horizontal="center" vertical="center" wrapText="1"/>
    </xf>
    <xf numFmtId="9" fontId="25" fillId="2" borderId="0" xfId="16" applyNumberFormat="1" applyFont="1" applyFill="1" applyBorder="1" applyAlignment="1">
      <alignment vertical="center" wrapText="1"/>
    </xf>
    <xf numFmtId="164" fontId="28" fillId="2" borderId="2" xfId="16" applyFont="1" applyFill="1" applyBorder="1" applyAlignment="1">
      <alignment horizontal="left" vertical="top" wrapText="1"/>
    </xf>
    <xf numFmtId="166" fontId="28" fillId="2" borderId="25" xfId="17" applyNumberFormat="1" applyFont="1" applyFill="1" applyBorder="1" applyAlignment="1">
      <alignment horizontal="right" vertical="top" wrapText="1"/>
    </xf>
    <xf numFmtId="167" fontId="18" fillId="0" borderId="0" xfId="1" applyNumberFormat="1" applyFont="1" applyFill="1" applyAlignment="1">
      <alignment horizontal="center"/>
    </xf>
    <xf numFmtId="0" fontId="25" fillId="0" borderId="0" xfId="0" applyFont="1" applyAlignment="1">
      <alignment horizontal="justify"/>
    </xf>
    <xf numFmtId="0" fontId="27" fillId="0" borderId="0" xfId="0" applyFont="1" applyAlignment="1">
      <alignment horizontal="left"/>
    </xf>
    <xf numFmtId="0" fontId="11" fillId="0" borderId="0" xfId="0" applyFont="1" applyAlignment="1">
      <alignment horizontal="left" wrapText="1"/>
    </xf>
    <xf numFmtId="0" fontId="26" fillId="0" borderId="0" xfId="0" applyFont="1" applyAlignment="1">
      <alignment horizontal="justify"/>
    </xf>
    <xf numFmtId="0" fontId="27" fillId="0" borderId="0" xfId="0" applyFont="1" applyAlignment="1">
      <alignment horizontal="justify"/>
    </xf>
    <xf numFmtId="0" fontId="26" fillId="0" borderId="0" xfId="0" applyFont="1" applyAlignment="1">
      <alignment horizontal="left" wrapText="1"/>
    </xf>
    <xf numFmtId="0" fontId="26" fillId="0" borderId="0" xfId="0" applyFont="1" applyAlignment="1">
      <alignment horizontal="left" vertical="center" wrapText="1"/>
    </xf>
    <xf numFmtId="0" fontId="25" fillId="0" borderId="2" xfId="0" applyFont="1" applyBorder="1" applyAlignment="1">
      <alignment horizontal="center" vertical="center" wrapText="1"/>
    </xf>
    <xf numFmtId="14" fontId="25" fillId="0" borderId="2" xfId="0" applyNumberFormat="1" applyFont="1" applyBorder="1" applyAlignment="1">
      <alignment horizontal="center" vertical="center" wrapText="1"/>
    </xf>
    <xf numFmtId="0" fontId="28" fillId="0" borderId="2" xfId="0" applyFont="1" applyBorder="1" applyAlignment="1">
      <alignment horizontal="left" vertical="top" wrapText="1"/>
    </xf>
    <xf numFmtId="4" fontId="28" fillId="0" borderId="2" xfId="0" applyNumberFormat="1" applyFont="1" applyBorder="1" applyAlignment="1">
      <alignment horizontal="center" vertical="top" wrapText="1"/>
    </xf>
    <xf numFmtId="0" fontId="45" fillId="0" borderId="0" xfId="0" applyFont="1" applyAlignment="1">
      <alignment horizontal="left"/>
    </xf>
    <xf numFmtId="0" fontId="19" fillId="0" borderId="0" xfId="0" applyFont="1"/>
    <xf numFmtId="0" fontId="27" fillId="0" borderId="0" xfId="0" applyFont="1"/>
    <xf numFmtId="4" fontId="44" fillId="0" borderId="0" xfId="0" applyNumberFormat="1" applyFont="1"/>
    <xf numFmtId="4" fontId="46" fillId="0" borderId="0" xfId="0" applyNumberFormat="1" applyFont="1"/>
    <xf numFmtId="0" fontId="25" fillId="0" borderId="2" xfId="0" applyFont="1" applyBorder="1" applyAlignment="1">
      <alignment horizontal="center"/>
    </xf>
    <xf numFmtId="0" fontId="25" fillId="0" borderId="2" xfId="0" applyFont="1" applyBorder="1" applyAlignment="1">
      <alignment horizontal="center" wrapText="1"/>
    </xf>
    <xf numFmtId="0" fontId="0" fillId="0" borderId="0" xfId="0" applyAlignment="1">
      <alignment horizontal="right"/>
    </xf>
    <xf numFmtId="0" fontId="69" fillId="0" borderId="2" xfId="5" applyFont="1" applyBorder="1"/>
    <xf numFmtId="4" fontId="25" fillId="0" borderId="2" xfId="0" applyNumberFormat="1" applyFont="1" applyBorder="1"/>
    <xf numFmtId="3" fontId="25" fillId="0" borderId="2" xfId="0" applyNumberFormat="1" applyFont="1" applyBorder="1"/>
    <xf numFmtId="0" fontId="20" fillId="0" borderId="0" xfId="0" applyFont="1"/>
    <xf numFmtId="0" fontId="8" fillId="0" borderId="2" xfId="5" applyFont="1" applyBorder="1"/>
    <xf numFmtId="0" fontId="28" fillId="0" borderId="2" xfId="0" applyFont="1" applyBorder="1" applyAlignment="1">
      <alignment horizontal="center"/>
    </xf>
    <xf numFmtId="4" fontId="28" fillId="0" borderId="2" xfId="0" applyNumberFormat="1" applyFont="1" applyBorder="1"/>
    <xf numFmtId="3" fontId="28" fillId="0" borderId="2" xfId="0" applyNumberFormat="1" applyFont="1" applyBorder="1"/>
    <xf numFmtId="0" fontId="8" fillId="0" borderId="0" xfId="5" applyFont="1"/>
    <xf numFmtId="0" fontId="28" fillId="0" borderId="0" xfId="0" applyFont="1" applyAlignment="1">
      <alignment horizontal="center"/>
    </xf>
    <xf numFmtId="4" fontId="28" fillId="0" borderId="0" xfId="0" applyNumberFormat="1" applyFont="1"/>
    <xf numFmtId="167" fontId="28" fillId="0" borderId="0" xfId="1" applyNumberFormat="1" applyFont="1" applyFill="1" applyBorder="1" applyAlignment="1">
      <alignment horizontal="center"/>
    </xf>
    <xf numFmtId="0" fontId="0" fillId="0" borderId="11" xfId="0" applyBorder="1" applyAlignment="1">
      <alignment horizontal="left" wrapText="1"/>
    </xf>
    <xf numFmtId="3" fontId="7" fillId="0" borderId="2" xfId="7" applyNumberFormat="1" applyBorder="1"/>
    <xf numFmtId="4" fontId="0" fillId="0" borderId="2" xfId="0" applyNumberFormat="1" applyBorder="1"/>
    <xf numFmtId="3" fontId="0" fillId="0" borderId="2" xfId="0" applyNumberFormat="1" applyBorder="1"/>
    <xf numFmtId="4" fontId="7" fillId="0" borderId="2" xfId="7" applyNumberFormat="1" applyBorder="1"/>
    <xf numFmtId="3" fontId="0" fillId="0" borderId="0" xfId="0" applyNumberFormat="1"/>
    <xf numFmtId="0" fontId="0" fillId="0" borderId="33" xfId="0" applyBorder="1" applyAlignment="1">
      <alignment horizontal="left" wrapText="1"/>
    </xf>
    <xf numFmtId="4" fontId="7" fillId="0" borderId="4" xfId="7" applyNumberFormat="1" applyBorder="1"/>
    <xf numFmtId="3" fontId="7" fillId="0" borderId="4" xfId="7" applyNumberFormat="1" applyBorder="1"/>
    <xf numFmtId="4" fontId="0" fillId="0" borderId="4" xfId="0" applyNumberFormat="1" applyBorder="1"/>
    <xf numFmtId="3" fontId="0" fillId="0" borderId="4" xfId="0" applyNumberFormat="1" applyBorder="1"/>
    <xf numFmtId="0" fontId="14" fillId="0" borderId="2" xfId="0" applyFont="1" applyBorder="1" applyAlignment="1">
      <alignment horizontal="left" wrapText="1"/>
    </xf>
    <xf numFmtId="0" fontId="14" fillId="0" borderId="2" xfId="0" applyFont="1" applyBorder="1"/>
    <xf numFmtId="3" fontId="14" fillId="0" borderId="2" xfId="0" applyNumberFormat="1" applyFont="1" applyBorder="1"/>
    <xf numFmtId="0" fontId="25" fillId="0" borderId="0" xfId="0" applyFont="1" applyAlignment="1">
      <alignment horizontal="left" wrapText="1"/>
    </xf>
    <xf numFmtId="0" fontId="25" fillId="0" borderId="0" xfId="0" applyFont="1"/>
    <xf numFmtId="3" fontId="25" fillId="0" borderId="0" xfId="0" applyNumberFormat="1" applyFont="1"/>
    <xf numFmtId="0" fontId="25" fillId="0" borderId="0" xfId="0" applyFont="1" applyAlignment="1">
      <alignment horizontal="center" wrapText="1"/>
    </xf>
    <xf numFmtId="14" fontId="25" fillId="0" borderId="0" xfId="0" applyNumberFormat="1" applyFont="1" applyAlignment="1">
      <alignment horizontal="center" vertical="center" wrapText="1"/>
    </xf>
    <xf numFmtId="0" fontId="25" fillId="0" borderId="2" xfId="0" applyFont="1" applyBorder="1" applyAlignment="1">
      <alignment vertical="top" wrapText="1"/>
    </xf>
    <xf numFmtId="3" fontId="25" fillId="0" borderId="2" xfId="0" applyNumberFormat="1" applyFont="1" applyBorder="1" applyAlignment="1">
      <alignment horizontal="right" vertical="top" wrapText="1"/>
    </xf>
    <xf numFmtId="3" fontId="10" fillId="0" borderId="0" xfId="0" applyNumberFormat="1" applyFont="1" applyAlignment="1">
      <alignment horizontal="right" vertical="top" wrapText="1"/>
    </xf>
    <xf numFmtId="167" fontId="20" fillId="0" borderId="0" xfId="1" applyNumberFormat="1" applyFont="1" applyFill="1" applyAlignment="1">
      <alignment horizontal="center"/>
    </xf>
    <xf numFmtId="0" fontId="28" fillId="0" borderId="2" xfId="0" applyFont="1" applyBorder="1" applyAlignment="1">
      <alignment vertical="top" wrapText="1"/>
    </xf>
    <xf numFmtId="3" fontId="28" fillId="0" borderId="2" xfId="0" applyNumberFormat="1" applyFont="1" applyBorder="1" applyAlignment="1">
      <alignment horizontal="right" vertical="top" wrapText="1"/>
    </xf>
    <xf numFmtId="3" fontId="8" fillId="0" borderId="0" xfId="0" applyNumberFormat="1" applyFont="1" applyAlignment="1">
      <alignment horizontal="right" vertical="top" wrapText="1"/>
    </xf>
    <xf numFmtId="0" fontId="28" fillId="0" borderId="0" xfId="0" applyFont="1" applyAlignment="1">
      <alignment vertical="top" wrapText="1"/>
    </xf>
    <xf numFmtId="3" fontId="28" fillId="0" borderId="0" xfId="0" applyNumberFormat="1" applyFont="1" applyAlignment="1">
      <alignment horizontal="right" vertical="top" wrapText="1"/>
    </xf>
    <xf numFmtId="0" fontId="31" fillId="0" borderId="0" xfId="0" applyFont="1"/>
    <xf numFmtId="3" fontId="31" fillId="0" borderId="0" xfId="0" applyNumberFormat="1" applyFont="1" applyAlignment="1">
      <alignment horizontal="center"/>
    </xf>
    <xf numFmtId="3" fontId="41" fillId="0" borderId="0" xfId="0" applyNumberFormat="1" applyFont="1" applyAlignment="1">
      <alignment horizontal="center"/>
    </xf>
    <xf numFmtId="0" fontId="16" fillId="0" borderId="38" xfId="0" applyFont="1" applyBorder="1" applyAlignment="1">
      <alignment horizontal="center"/>
    </xf>
    <xf numFmtId="0" fontId="16" fillId="0" borderId="39" xfId="0" applyFont="1" applyBorder="1" applyAlignment="1">
      <alignment horizontal="center"/>
    </xf>
    <xf numFmtId="0" fontId="16" fillId="0" borderId="40" xfId="0" applyFont="1" applyBorder="1" applyAlignment="1">
      <alignment horizontal="center"/>
    </xf>
    <xf numFmtId="3" fontId="41" fillId="0" borderId="0" xfId="0" applyNumberFormat="1" applyFont="1"/>
    <xf numFmtId="167" fontId="14" fillId="0" borderId="0" xfId="1" applyNumberFormat="1" applyFont="1" applyFill="1" applyBorder="1"/>
    <xf numFmtId="167" fontId="14" fillId="0" borderId="0" xfId="1" applyNumberFormat="1" applyFont="1" applyFill="1" applyBorder="1" applyAlignment="1">
      <alignment horizontal="center"/>
    </xf>
    <xf numFmtId="0" fontId="14" fillId="0" borderId="2" xfId="0" applyFont="1" applyBorder="1" applyAlignment="1">
      <alignment horizontal="center"/>
    </xf>
    <xf numFmtId="0" fontId="14" fillId="0" borderId="2" xfId="0" applyFont="1" applyBorder="1" applyAlignment="1">
      <alignment horizontal="centerContinuous" vertical="center" wrapText="1"/>
    </xf>
    <xf numFmtId="3" fontId="7" fillId="0" borderId="2" xfId="0" applyNumberFormat="1" applyFont="1" applyBorder="1"/>
    <xf numFmtId="3" fontId="14" fillId="0" borderId="0" xfId="0" applyNumberFormat="1" applyFont="1"/>
    <xf numFmtId="0" fontId="16" fillId="0" borderId="2" xfId="0" applyFont="1" applyBorder="1" applyAlignment="1">
      <alignment horizontal="center"/>
    </xf>
    <xf numFmtId="0" fontId="61" fillId="0" borderId="0" xfId="0" applyFont="1" applyAlignment="1">
      <alignment vertical="center"/>
    </xf>
    <xf numFmtId="3" fontId="61" fillId="0" borderId="0" xfId="0" applyNumberFormat="1" applyFont="1" applyAlignment="1">
      <alignment horizontal="right" vertical="center"/>
    </xf>
    <xf numFmtId="0" fontId="29" fillId="0" borderId="0" xfId="0" applyFont="1"/>
    <xf numFmtId="3" fontId="27" fillId="0" borderId="0" xfId="0" applyNumberFormat="1" applyFont="1" applyAlignment="1">
      <alignment horizontal="right"/>
    </xf>
    <xf numFmtId="0" fontId="40" fillId="0" borderId="2" xfId="0" applyFont="1" applyBorder="1" applyAlignment="1">
      <alignment horizontal="center"/>
    </xf>
    <xf numFmtId="0" fontId="40" fillId="0" borderId="2" xfId="0" applyFont="1" applyBorder="1" applyAlignment="1">
      <alignment horizontal="center" wrapText="1"/>
    </xf>
    <xf numFmtId="167" fontId="40" fillId="0" borderId="2" xfId="1" applyNumberFormat="1" applyFont="1" applyFill="1" applyBorder="1" applyAlignment="1">
      <alignment horizontal="center" wrapText="1"/>
    </xf>
    <xf numFmtId="0" fontId="42" fillId="0" borderId="2" xfId="0" applyFont="1" applyBorder="1"/>
    <xf numFmtId="3" fontId="29" fillId="0" borderId="2" xfId="0" applyNumberFormat="1" applyFont="1" applyBorder="1" applyAlignment="1">
      <alignment horizontal="right"/>
    </xf>
    <xf numFmtId="3" fontId="28" fillId="0" borderId="2" xfId="0" applyNumberFormat="1" applyFont="1" applyBorder="1" applyAlignment="1">
      <alignment horizontal="right"/>
    </xf>
    <xf numFmtId="0" fontId="28" fillId="0" borderId="2" xfId="0" applyFont="1" applyBorder="1" applyAlignment="1">
      <alignment horizontal="right"/>
    </xf>
    <xf numFmtId="167" fontId="29" fillId="0" borderId="2" xfId="1" applyNumberFormat="1" applyFont="1" applyFill="1" applyBorder="1" applyAlignment="1">
      <alignment horizontal="center"/>
    </xf>
    <xf numFmtId="0" fontId="42" fillId="0" borderId="2" xfId="0" applyFont="1" applyBorder="1" applyAlignment="1">
      <alignment wrapText="1"/>
    </xf>
    <xf numFmtId="0" fontId="29" fillId="0" borderId="2" xfId="0" applyFont="1" applyBorder="1" applyAlignment="1">
      <alignment horizontal="right"/>
    </xf>
    <xf numFmtId="167" fontId="28" fillId="0" borderId="2" xfId="1" applyNumberFormat="1" applyFont="1" applyFill="1" applyBorder="1" applyAlignment="1">
      <alignment horizontal="right"/>
    </xf>
    <xf numFmtId="164" fontId="28" fillId="0" borderId="2" xfId="2" applyFont="1" applyFill="1" applyBorder="1" applyAlignment="1">
      <alignment horizontal="right"/>
    </xf>
    <xf numFmtId="0" fontId="40" fillId="0" borderId="2" xfId="0" applyFont="1" applyBorder="1" applyAlignment="1">
      <alignment horizontal="left"/>
    </xf>
    <xf numFmtId="3" fontId="70" fillId="0" borderId="2" xfId="0" applyNumberFormat="1" applyFont="1" applyBorder="1" applyAlignment="1">
      <alignment horizontal="right"/>
    </xf>
    <xf numFmtId="167" fontId="70" fillId="0" borderId="2" xfId="1" applyNumberFormat="1" applyFont="1" applyFill="1" applyBorder="1" applyAlignment="1">
      <alignment horizontal="center"/>
    </xf>
    <xf numFmtId="167" fontId="0" fillId="0" borderId="0" xfId="0" applyNumberFormat="1"/>
    <xf numFmtId="0" fontId="40" fillId="0" borderId="0" xfId="0" applyFont="1" applyAlignment="1">
      <alignment horizontal="right"/>
    </xf>
    <xf numFmtId="3" fontId="40" fillId="0" borderId="0" xfId="0" applyNumberFormat="1" applyFont="1" applyAlignment="1">
      <alignment horizontal="right"/>
    </xf>
    <xf numFmtId="167" fontId="40" fillId="0" borderId="0" xfId="1" applyNumberFormat="1" applyFont="1" applyFill="1" applyBorder="1" applyAlignment="1">
      <alignment horizontal="center"/>
    </xf>
    <xf numFmtId="0" fontId="26" fillId="0" borderId="0" xfId="0" applyFont="1"/>
    <xf numFmtId="0" fontId="68" fillId="0" borderId="0" xfId="0" applyFont="1" applyAlignment="1">
      <alignment horizontal="justify" vertical="center"/>
    </xf>
    <xf numFmtId="3" fontId="25" fillId="0" borderId="0" xfId="0" applyNumberFormat="1" applyFont="1" applyAlignment="1">
      <alignment horizontal="right"/>
    </xf>
    <xf numFmtId="0" fontId="66" fillId="0" borderId="2" xfId="0" applyFont="1" applyBorder="1" applyAlignment="1">
      <alignment horizontal="center" vertical="center" wrapText="1"/>
    </xf>
    <xf numFmtId="0" fontId="66" fillId="0" borderId="2" xfId="0" applyFont="1" applyBorder="1" applyAlignment="1">
      <alignment vertical="center" wrapText="1"/>
    </xf>
    <xf numFmtId="0" fontId="67" fillId="0" borderId="2" xfId="0" applyFont="1" applyBorder="1" applyAlignment="1">
      <alignment vertical="center" wrapText="1"/>
    </xf>
    <xf numFmtId="171" fontId="8" fillId="0" borderId="2" xfId="10" applyNumberFormat="1" applyFont="1" applyFill="1" applyBorder="1" applyAlignment="1">
      <alignment horizontal="center" vertical="center" wrapText="1"/>
    </xf>
    <xf numFmtId="171" fontId="10" fillId="0" borderId="2" xfId="10" applyNumberFormat="1" applyFont="1" applyFill="1" applyBorder="1" applyAlignment="1">
      <alignment horizontal="center" vertical="center" wrapText="1"/>
    </xf>
    <xf numFmtId="0" fontId="66" fillId="0" borderId="0" xfId="0" applyFont="1" applyAlignment="1">
      <alignment horizontal="center" vertical="center" wrapText="1"/>
    </xf>
    <xf numFmtId="171" fontId="66" fillId="0" borderId="0" xfId="10" applyNumberFormat="1" applyFont="1" applyFill="1" applyBorder="1" applyAlignment="1">
      <alignment horizontal="center" vertical="center" wrapText="1"/>
    </xf>
    <xf numFmtId="0" fontId="65" fillId="0" borderId="0" xfId="0" applyFont="1" applyAlignment="1">
      <alignment horizontal="center"/>
    </xf>
    <xf numFmtId="0" fontId="68" fillId="0" borderId="0" xfId="0" applyFont="1" applyAlignment="1">
      <alignment horizontal="left" vertical="center" wrapText="1"/>
    </xf>
    <xf numFmtId="171" fontId="0" fillId="0" borderId="0" xfId="0" applyNumberFormat="1"/>
    <xf numFmtId="164" fontId="0" fillId="0" borderId="0" xfId="2" applyFont="1" applyFill="1"/>
    <xf numFmtId="0" fontId="0" fillId="0" borderId="0" xfId="0" applyAlignment="1">
      <alignment horizontal="left"/>
    </xf>
    <xf numFmtId="0" fontId="27" fillId="0" borderId="0" xfId="0" applyFont="1" applyAlignment="1">
      <alignment horizontal="left" indent="1"/>
    </xf>
    <xf numFmtId="0" fontId="26" fillId="0" borderId="0" xfId="0" applyFont="1" applyAlignment="1">
      <alignment wrapText="1"/>
    </xf>
    <xf numFmtId="0" fontId="30" fillId="0" borderId="0" xfId="0" applyFont="1" applyAlignment="1">
      <alignment horizontal="justify"/>
    </xf>
    <xf numFmtId="0" fontId="24" fillId="0" borderId="0" xfId="0" applyFont="1" applyAlignment="1">
      <alignment horizontal="center"/>
    </xf>
    <xf numFmtId="167" fontId="18" fillId="0" borderId="0" xfId="1" applyNumberFormat="1" applyFont="1" applyFill="1" applyBorder="1" applyAlignment="1">
      <alignment horizontal="center"/>
    </xf>
    <xf numFmtId="164" fontId="28" fillId="0" borderId="0" xfId="2" applyFont="1" applyFill="1" applyAlignment="1">
      <alignment horizontal="center" vertical="center"/>
    </xf>
    <xf numFmtId="164" fontId="25" fillId="0" borderId="0" xfId="2" applyFont="1" applyFill="1" applyAlignment="1">
      <alignment horizontal="center" vertical="center"/>
    </xf>
    <xf numFmtId="3" fontId="28" fillId="0" borderId="0" xfId="0" applyNumberFormat="1" applyFont="1" applyAlignment="1">
      <alignment vertical="center"/>
    </xf>
    <xf numFmtId="164" fontId="28" fillId="0" borderId="0" xfId="2" applyFont="1" applyFill="1" applyAlignment="1">
      <alignment horizontal="left" vertical="center"/>
    </xf>
    <xf numFmtId="3" fontId="25" fillId="0" borderId="4" xfId="0" applyNumberFormat="1" applyFont="1" applyBorder="1" applyAlignment="1">
      <alignment horizontal="center" vertical="center" wrapText="1"/>
    </xf>
    <xf numFmtId="3" fontId="25" fillId="0" borderId="6" xfId="0" applyNumberFormat="1" applyFont="1" applyBorder="1" applyAlignment="1">
      <alignment horizontal="center" vertical="center" wrapText="1"/>
    </xf>
    <xf numFmtId="3" fontId="31" fillId="0" borderId="0" xfId="0" applyNumberFormat="1" applyFont="1"/>
    <xf numFmtId="164" fontId="25" fillId="0" borderId="4" xfId="2" applyFont="1" applyFill="1" applyBorder="1" applyAlignment="1">
      <alignment vertical="center" wrapText="1"/>
    </xf>
    <xf numFmtId="164" fontId="32" fillId="0" borderId="5" xfId="2" applyFont="1" applyFill="1" applyBorder="1" applyAlignment="1">
      <alignment vertical="center" wrapText="1"/>
    </xf>
    <xf numFmtId="3" fontId="28" fillId="0" borderId="5" xfId="0" applyNumberFormat="1" applyFont="1" applyBorder="1" applyAlignment="1">
      <alignment horizontal="center" vertical="center" wrapText="1"/>
    </xf>
    <xf numFmtId="164" fontId="31" fillId="0" borderId="0" xfId="2" applyFont="1" applyFill="1"/>
    <xf numFmtId="164" fontId="28" fillId="0" borderId="5" xfId="2" applyFont="1" applyFill="1" applyBorder="1" applyAlignment="1">
      <alignment vertical="center" wrapText="1"/>
    </xf>
    <xf numFmtId="3" fontId="52" fillId="0" borderId="0" xfId="0" applyNumberFormat="1" applyFont="1"/>
    <xf numFmtId="164" fontId="28" fillId="0" borderId="5" xfId="2" applyFont="1" applyFill="1" applyBorder="1" applyAlignment="1">
      <alignment vertical="center"/>
    </xf>
    <xf numFmtId="164" fontId="8" fillId="0" borderId="5" xfId="2" applyFont="1" applyFill="1" applyBorder="1" applyAlignment="1">
      <alignment vertical="center" wrapText="1"/>
    </xf>
    <xf numFmtId="164" fontId="10" fillId="0" borderId="5" xfId="2" applyFont="1" applyFill="1" applyBorder="1" applyAlignment="1">
      <alignment vertical="center" wrapText="1"/>
    </xf>
    <xf numFmtId="3" fontId="25" fillId="0" borderId="5" xfId="0" applyNumberFormat="1" applyFont="1" applyBorder="1" applyAlignment="1">
      <alignment horizontal="center" vertical="center" wrapText="1"/>
    </xf>
    <xf numFmtId="165" fontId="31" fillId="0" borderId="0" xfId="1" applyFont="1" applyFill="1"/>
    <xf numFmtId="164" fontId="25" fillId="0" borderId="5" xfId="2" applyFont="1" applyFill="1" applyBorder="1" applyAlignment="1">
      <alignment vertical="center" wrapText="1"/>
    </xf>
    <xf numFmtId="164" fontId="28" fillId="0" borderId="5" xfId="2" applyFont="1" applyFill="1" applyBorder="1" applyAlignment="1">
      <alignment horizontal="justify" vertical="center" wrapText="1"/>
    </xf>
    <xf numFmtId="164" fontId="25" fillId="0" borderId="2" xfId="2" applyFont="1" applyFill="1" applyBorder="1" applyAlignment="1">
      <alignment vertical="center" wrapText="1"/>
    </xf>
    <xf numFmtId="3" fontId="28" fillId="0" borderId="2" xfId="0" applyNumberFormat="1" applyFont="1" applyBorder="1" applyAlignment="1">
      <alignment horizontal="center" vertical="center" wrapText="1"/>
    </xf>
    <xf numFmtId="164" fontId="25" fillId="0" borderId="6" xfId="2" applyFont="1" applyFill="1" applyBorder="1" applyAlignment="1">
      <alignment vertical="center" wrapText="1"/>
    </xf>
    <xf numFmtId="164" fontId="31" fillId="0" borderId="0" xfId="0" applyNumberFormat="1" applyFont="1"/>
    <xf numFmtId="0" fontId="9" fillId="0" borderId="0" xfId="0" applyFont="1"/>
    <xf numFmtId="0" fontId="53" fillId="0" borderId="0" xfId="0" applyFont="1"/>
    <xf numFmtId="0" fontId="54" fillId="0" borderId="0" xfId="0" applyFont="1"/>
    <xf numFmtId="0" fontId="0" fillId="0" borderId="0" xfId="0" applyAlignment="1">
      <alignment horizontal="center"/>
    </xf>
    <xf numFmtId="0" fontId="54" fillId="0" borderId="0" xfId="0" applyFont="1" applyAlignment="1">
      <alignment horizontal="center"/>
    </xf>
    <xf numFmtId="164" fontId="56" fillId="0" borderId="0" xfId="2" applyFont="1" applyFill="1" applyAlignment="1">
      <alignment vertical="center"/>
    </xf>
    <xf numFmtId="3" fontId="56" fillId="0" borderId="0" xfId="0" applyNumberFormat="1" applyFont="1" applyAlignment="1">
      <alignment vertical="center"/>
    </xf>
    <xf numFmtId="0" fontId="56" fillId="0" borderId="0" xfId="0" applyFont="1" applyAlignment="1">
      <alignment vertical="center"/>
    </xf>
    <xf numFmtId="0" fontId="56" fillId="0" borderId="0" xfId="0" applyFont="1"/>
    <xf numFmtId="0" fontId="56" fillId="0" borderId="0" xfId="0" applyFont="1" applyAlignment="1">
      <alignment horizontal="center"/>
    </xf>
    <xf numFmtId="164" fontId="54" fillId="0" borderId="7" xfId="2" applyFont="1" applyFill="1" applyBorder="1" applyAlignment="1">
      <alignment vertical="center" wrapText="1"/>
    </xf>
    <xf numFmtId="3" fontId="54" fillId="0" borderId="37" xfId="0" applyNumberFormat="1" applyFont="1" applyBorder="1" applyAlignment="1">
      <alignment vertical="center" wrapText="1"/>
    </xf>
    <xf numFmtId="0" fontId="54" fillId="0" borderId="42" xfId="0" applyFont="1" applyBorder="1" applyAlignment="1">
      <alignment vertical="center" wrapText="1"/>
    </xf>
    <xf numFmtId="3" fontId="54" fillId="0" borderId="3" xfId="0" applyNumberFormat="1" applyFont="1" applyBorder="1" applyAlignment="1">
      <alignment vertical="center" wrapText="1"/>
    </xf>
    <xf numFmtId="0" fontId="20" fillId="0" borderId="0" xfId="0" applyFont="1" applyAlignment="1">
      <alignment horizontal="center"/>
    </xf>
    <xf numFmtId="164" fontId="54" fillId="0" borderId="22" xfId="2" applyFont="1" applyFill="1" applyBorder="1" applyAlignment="1">
      <alignment vertical="center" wrapText="1"/>
    </xf>
    <xf numFmtId="3" fontId="56" fillId="0" borderId="18" xfId="0" applyNumberFormat="1" applyFont="1" applyBorder="1" applyAlignment="1">
      <alignment vertical="center" wrapText="1"/>
    </xf>
    <xf numFmtId="0" fontId="54" fillId="0" borderId="23" xfId="0" applyFont="1" applyBorder="1" applyAlignment="1">
      <alignment vertical="center" wrapText="1"/>
    </xf>
    <xf numFmtId="3" fontId="56" fillId="0" borderId="28" xfId="0" applyNumberFormat="1" applyFont="1" applyBorder="1" applyAlignment="1">
      <alignment vertical="center" wrapText="1"/>
    </xf>
    <xf numFmtId="164" fontId="54" fillId="0" borderId="15" xfId="2" applyFont="1" applyFill="1" applyBorder="1" applyAlignment="1">
      <alignment vertical="center" wrapText="1"/>
    </xf>
    <xf numFmtId="3" fontId="54" fillId="0" borderId="5" xfId="0" applyNumberFormat="1" applyFont="1" applyBorder="1" applyAlignment="1">
      <alignment horizontal="right" vertical="center" wrapText="1"/>
    </xf>
    <xf numFmtId="0" fontId="54" fillId="0" borderId="0" xfId="0" applyFont="1" applyAlignment="1">
      <alignment vertical="center" wrapText="1"/>
    </xf>
    <xf numFmtId="3" fontId="56" fillId="0" borderId="5" xfId="0" applyNumberFormat="1" applyFont="1" applyBorder="1" applyAlignment="1">
      <alignment horizontal="right" vertical="center" wrapText="1"/>
    </xf>
    <xf numFmtId="164" fontId="56" fillId="0" borderId="15" xfId="2" applyFont="1" applyFill="1" applyBorder="1" applyAlignment="1">
      <alignment vertical="center" wrapText="1"/>
    </xf>
    <xf numFmtId="0" fontId="56" fillId="0" borderId="0" xfId="0" applyFont="1" applyAlignment="1">
      <alignment vertical="center" wrapText="1"/>
    </xf>
    <xf numFmtId="3" fontId="56" fillId="0" borderId="5" xfId="0" applyNumberFormat="1" applyFont="1" applyBorder="1" applyAlignment="1">
      <alignment vertical="center" wrapText="1"/>
    </xf>
    <xf numFmtId="3" fontId="54" fillId="0" borderId="5" xfId="0" applyNumberFormat="1" applyFont="1" applyBorder="1" applyAlignment="1">
      <alignment vertical="center" wrapText="1"/>
    </xf>
    <xf numFmtId="3" fontId="56" fillId="0" borderId="0" xfId="0" applyNumberFormat="1" applyFont="1" applyAlignment="1">
      <alignment horizontal="center"/>
    </xf>
    <xf numFmtId="0" fontId="54" fillId="0" borderId="5" xfId="0" applyFont="1" applyBorder="1" applyAlignment="1">
      <alignment vertical="center" wrapText="1"/>
    </xf>
    <xf numFmtId="3" fontId="54" fillId="0" borderId="27" xfId="0" applyNumberFormat="1" applyFont="1" applyBorder="1" applyAlignment="1">
      <alignment vertical="center" wrapText="1"/>
    </xf>
    <xf numFmtId="3" fontId="54" fillId="0" borderId="27" xfId="0" applyNumberFormat="1" applyFont="1" applyBorder="1" applyAlignment="1">
      <alignment horizontal="right" vertical="center" wrapText="1"/>
    </xf>
    <xf numFmtId="0" fontId="56" fillId="0" borderId="5" xfId="0" applyFont="1" applyBorder="1" applyAlignment="1">
      <alignment vertical="center" wrapText="1"/>
    </xf>
    <xf numFmtId="3" fontId="56" fillId="0" borderId="27" xfId="0" applyNumberFormat="1" applyFont="1" applyBorder="1" applyAlignment="1">
      <alignment horizontal="right" vertical="center" wrapText="1"/>
    </xf>
    <xf numFmtId="164" fontId="54" fillId="0" borderId="0" xfId="2" applyFont="1" applyFill="1" applyBorder="1" applyAlignment="1">
      <alignment vertical="center" wrapText="1"/>
    </xf>
    <xf numFmtId="3" fontId="59" fillId="0" borderId="6" xfId="0" applyNumberFormat="1" applyFont="1" applyBorder="1" applyAlignment="1">
      <alignment horizontal="right" vertical="center" wrapText="1"/>
    </xf>
    <xf numFmtId="164" fontId="54" fillId="0" borderId="26" xfId="2" applyFont="1" applyFill="1" applyBorder="1" applyAlignment="1">
      <alignment horizontal="left" vertical="center" wrapText="1"/>
    </xf>
    <xf numFmtId="3" fontId="54" fillId="0" borderId="13" xfId="0" applyNumberFormat="1" applyFont="1" applyBorder="1" applyAlignment="1">
      <alignment horizontal="right" vertical="center" wrapText="1"/>
    </xf>
    <xf numFmtId="0" fontId="54" fillId="0" borderId="13" xfId="0" applyFont="1" applyBorder="1" applyAlignment="1">
      <alignment horizontal="center" vertical="center" wrapText="1"/>
    </xf>
    <xf numFmtId="3" fontId="54" fillId="0" borderId="28" xfId="0" applyNumberFormat="1" applyFont="1" applyBorder="1" applyAlignment="1">
      <alignment horizontal="right" vertical="center" wrapText="1"/>
    </xf>
    <xf numFmtId="3" fontId="59" fillId="0" borderId="0" xfId="0" applyNumberFormat="1" applyFont="1" applyAlignment="1">
      <alignment horizontal="center"/>
    </xf>
    <xf numFmtId="172" fontId="0" fillId="0" borderId="0" xfId="0" applyNumberFormat="1"/>
    <xf numFmtId="164" fontId="56" fillId="0" borderId="0" xfId="2" applyFont="1" applyFill="1" applyAlignment="1">
      <alignment horizontal="justify" vertical="center"/>
    </xf>
    <xf numFmtId="164" fontId="54" fillId="0" borderId="0" xfId="2" applyFont="1" applyFill="1" applyAlignment="1">
      <alignment horizontal="center" vertical="center"/>
    </xf>
    <xf numFmtId="164" fontId="54" fillId="0" borderId="0" xfId="2" applyFont="1" applyFill="1" applyAlignment="1">
      <alignment horizontal="left" vertical="center"/>
    </xf>
    <xf numFmtId="3" fontId="56" fillId="0" borderId="0" xfId="0" applyNumberFormat="1" applyFont="1"/>
    <xf numFmtId="164" fontId="56" fillId="0" borderId="0" xfId="2" applyFont="1" applyFill="1" applyAlignment="1">
      <alignment horizontal="left" vertical="center"/>
    </xf>
    <xf numFmtId="3" fontId="56" fillId="0" borderId="0" xfId="0" applyNumberFormat="1" applyFont="1" applyAlignment="1">
      <alignment horizontal="center" vertical="center"/>
    </xf>
    <xf numFmtId="0" fontId="56" fillId="0" borderId="0" xfId="0" applyFont="1" applyAlignment="1">
      <alignment horizontal="center" vertical="center"/>
    </xf>
    <xf numFmtId="10" fontId="31" fillId="2" borderId="0" xfId="0" applyNumberFormat="1" applyFont="1" applyFill="1" applyAlignment="1">
      <alignment horizontal="center"/>
    </xf>
    <xf numFmtId="10" fontId="0" fillId="0" borderId="0" xfId="0" applyNumberFormat="1"/>
    <xf numFmtId="10" fontId="28" fillId="2" borderId="14" xfId="8" applyNumberFormat="1" applyFont="1" applyFill="1" applyBorder="1" applyAlignment="1">
      <alignment horizontal="center" vertical="top" wrapText="1"/>
    </xf>
    <xf numFmtId="164" fontId="0" fillId="0" borderId="0" xfId="0" applyNumberFormat="1"/>
    <xf numFmtId="0" fontId="49" fillId="2" borderId="0" xfId="0" applyFont="1" applyFill="1" applyAlignment="1">
      <alignment horizontal="center"/>
    </xf>
    <xf numFmtId="0" fontId="28" fillId="2" borderId="0" xfId="0" applyFont="1" applyFill="1" applyAlignment="1">
      <alignment horizontal="left" wrapText="1"/>
    </xf>
    <xf numFmtId="0" fontId="25" fillId="2" borderId="0" xfId="0" applyFont="1" applyFill="1" applyAlignment="1">
      <alignment horizontal="left"/>
    </xf>
    <xf numFmtId="0" fontId="25" fillId="2" borderId="0" xfId="0" applyFont="1" applyFill="1" applyAlignment="1">
      <alignment horizontal="center"/>
    </xf>
    <xf numFmtId="0" fontId="33" fillId="2" borderId="0" xfId="0" applyFont="1" applyFill="1" applyAlignment="1">
      <alignment horizontal="center"/>
    </xf>
    <xf numFmtId="0" fontId="54" fillId="0" borderId="5" xfId="0" applyFont="1" applyBorder="1" applyAlignment="1">
      <alignment horizontal="left" vertical="center" wrapText="1"/>
    </xf>
    <xf numFmtId="3" fontId="54" fillId="0" borderId="5" xfId="0" applyNumberFormat="1" applyFont="1" applyBorder="1" applyAlignment="1">
      <alignment horizontal="right" vertical="center" wrapText="1"/>
    </xf>
    <xf numFmtId="0" fontId="56" fillId="0" borderId="5" xfId="0" applyFont="1" applyBorder="1" applyAlignment="1">
      <alignment horizontal="left" vertical="center" wrapText="1"/>
    </xf>
    <xf numFmtId="3" fontId="56" fillId="0" borderId="5" xfId="0" applyNumberFormat="1" applyFont="1" applyBorder="1" applyAlignment="1">
      <alignment horizontal="right" vertical="center" wrapText="1"/>
    </xf>
    <xf numFmtId="164" fontId="28" fillId="0" borderId="0" xfId="2" applyFont="1" applyFill="1" applyAlignment="1">
      <alignment horizontal="center" vertical="center"/>
    </xf>
    <xf numFmtId="164" fontId="28" fillId="0" borderId="4" xfId="2" applyFont="1" applyFill="1" applyBorder="1" applyAlignment="1">
      <alignment vertical="center" wrapText="1"/>
    </xf>
    <xf numFmtId="164" fontId="28" fillId="0" borderId="6" xfId="2" applyFont="1" applyFill="1" applyBorder="1" applyAlignment="1">
      <alignment vertical="center" wrapText="1"/>
    </xf>
    <xf numFmtId="3" fontId="25" fillId="0" borderId="4" xfId="0" applyNumberFormat="1" applyFont="1" applyBorder="1" applyAlignment="1">
      <alignment horizontal="center" vertical="center" wrapText="1"/>
    </xf>
    <xf numFmtId="3" fontId="25" fillId="0" borderId="6" xfId="0" applyNumberFormat="1" applyFont="1" applyBorder="1" applyAlignment="1">
      <alignment horizontal="center" vertical="center" wrapText="1"/>
    </xf>
    <xf numFmtId="164" fontId="34" fillId="0" borderId="0" xfId="2" applyFont="1" applyFill="1" applyAlignment="1">
      <alignment horizontal="center" vertical="center"/>
    </xf>
    <xf numFmtId="164" fontId="25" fillId="0" borderId="0" xfId="2" applyFont="1" applyFill="1" applyAlignment="1">
      <alignment horizontal="center"/>
    </xf>
    <xf numFmtId="164" fontId="34" fillId="2" borderId="0" xfId="2" applyFont="1" applyFill="1" applyAlignment="1">
      <alignment horizontal="center" vertical="center"/>
    </xf>
    <xf numFmtId="164" fontId="25" fillId="2" borderId="0" xfId="2" applyFont="1" applyFill="1" applyAlignment="1">
      <alignment horizontal="center" vertical="center"/>
    </xf>
    <xf numFmtId="164" fontId="28" fillId="2" borderId="0" xfId="2" applyFont="1" applyFill="1" applyAlignment="1">
      <alignment horizontal="center" vertical="center"/>
    </xf>
    <xf numFmtId="3" fontId="9" fillId="0" borderId="0" xfId="0" applyNumberFormat="1" applyFont="1" applyAlignment="1">
      <alignment horizontal="left"/>
    </xf>
    <xf numFmtId="164" fontId="33" fillId="2" borderId="36" xfId="2" applyFont="1" applyFill="1" applyBorder="1" applyAlignment="1">
      <alignment horizontal="center"/>
    </xf>
    <xf numFmtId="164" fontId="33" fillId="2" borderId="21" xfId="2" applyFont="1" applyFill="1" applyBorder="1" applyAlignment="1">
      <alignment horizontal="center"/>
    </xf>
    <xf numFmtId="0" fontId="33" fillId="2" borderId="0" xfId="0" applyFont="1" applyFill="1" applyAlignment="1">
      <alignment vertical="top" wrapText="1"/>
    </xf>
    <xf numFmtId="0" fontId="33" fillId="2" borderId="1" xfId="0" applyFont="1" applyFill="1" applyBorder="1" applyAlignment="1">
      <alignment vertical="top" wrapText="1"/>
    </xf>
    <xf numFmtId="0" fontId="35" fillId="2" borderId="43" xfId="0" applyFont="1" applyFill="1" applyBorder="1" applyAlignment="1">
      <alignment horizontal="center" vertical="top" wrapText="1"/>
    </xf>
    <xf numFmtId="0" fontId="35" fillId="2" borderId="20" xfId="0" applyFont="1" applyFill="1" applyBorder="1" applyAlignment="1">
      <alignment horizontal="center" vertical="top" wrapText="1"/>
    </xf>
    <xf numFmtId="0" fontId="35" fillId="2" borderId="4"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25" xfId="0" applyFont="1" applyFill="1" applyBorder="1" applyAlignment="1">
      <alignment horizontal="center" vertical="center" wrapText="1"/>
    </xf>
    <xf numFmtId="0" fontId="35" fillId="2" borderId="47" xfId="0" applyFont="1" applyFill="1" applyBorder="1" applyAlignment="1">
      <alignment horizontal="center" vertical="center" wrapText="1"/>
    </xf>
    <xf numFmtId="0" fontId="35" fillId="2" borderId="44" xfId="0" applyFont="1" applyFill="1" applyBorder="1" applyAlignment="1">
      <alignment horizontal="center" vertical="center" wrapText="1"/>
    </xf>
    <xf numFmtId="164" fontId="49" fillId="2" borderId="0" xfId="2" applyFont="1" applyFill="1" applyAlignment="1">
      <alignment horizontal="center" vertical="center"/>
    </xf>
    <xf numFmtId="164" fontId="33" fillId="2" borderId="0" xfId="2" applyFont="1" applyFill="1" applyAlignment="1">
      <alignment horizontal="center" vertical="center"/>
    </xf>
    <xf numFmtId="164" fontId="35" fillId="2" borderId="45" xfId="2" applyFont="1" applyFill="1" applyBorder="1" applyAlignment="1">
      <alignment horizontal="center" vertical="center" wrapText="1"/>
    </xf>
    <xf numFmtId="164" fontId="35" fillId="2" borderId="46" xfId="2" applyFont="1" applyFill="1" applyBorder="1" applyAlignment="1">
      <alignment horizontal="center" vertical="center" wrapText="1"/>
    </xf>
    <xf numFmtId="164" fontId="35" fillId="2" borderId="36" xfId="2" applyFont="1" applyFill="1" applyBorder="1" applyAlignment="1">
      <alignment horizontal="center" vertical="center" wrapText="1"/>
    </xf>
    <xf numFmtId="164" fontId="35" fillId="2" borderId="21" xfId="2" applyFont="1" applyFill="1" applyBorder="1" applyAlignment="1">
      <alignment horizontal="center" vertical="center" wrapText="1"/>
    </xf>
    <xf numFmtId="0" fontId="35" fillId="2" borderId="43" xfId="0" applyFont="1" applyFill="1" applyBorder="1" applyAlignment="1">
      <alignment horizontal="center" vertical="center" wrapText="1"/>
    </xf>
    <xf numFmtId="3" fontId="35" fillId="2" borderId="4" xfId="0" applyNumberFormat="1" applyFont="1" applyFill="1" applyBorder="1" applyAlignment="1">
      <alignment horizontal="center" vertical="center" wrapText="1"/>
    </xf>
    <xf numFmtId="3" fontId="35" fillId="2" borderId="6" xfId="0" applyNumberFormat="1" applyFont="1" applyFill="1" applyBorder="1" applyAlignment="1">
      <alignment horizontal="center" vertical="center" wrapText="1"/>
    </xf>
    <xf numFmtId="0" fontId="35" fillId="2" borderId="39" xfId="0" applyFont="1" applyFill="1" applyBorder="1" applyAlignment="1">
      <alignment horizontal="center" vertical="center" wrapText="1"/>
    </xf>
    <xf numFmtId="0" fontId="35" fillId="2" borderId="41" xfId="0" applyFont="1" applyFill="1" applyBorder="1" applyAlignment="1">
      <alignment horizontal="center" vertical="center" wrapText="1"/>
    </xf>
    <xf numFmtId="0" fontId="66"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6" fillId="0" borderId="0" xfId="0" applyFont="1" applyAlignment="1">
      <alignment horizontal="left" wrapText="1"/>
    </xf>
    <xf numFmtId="0" fontId="45" fillId="0" borderId="0" xfId="0" applyFont="1" applyAlignment="1">
      <alignment horizontal="left"/>
    </xf>
    <xf numFmtId="0" fontId="14" fillId="0" borderId="8" xfId="0" applyFont="1" applyBorder="1" applyAlignment="1">
      <alignment horizontal="center"/>
    </xf>
    <xf numFmtId="0" fontId="14" fillId="0" borderId="11" xfId="0" applyFont="1" applyBorder="1" applyAlignment="1">
      <alignment horizontal="center"/>
    </xf>
    <xf numFmtId="0" fontId="14" fillId="0" borderId="9" xfId="0" applyFont="1" applyBorder="1" applyAlignment="1">
      <alignment horizontal="center" wrapText="1"/>
    </xf>
    <xf numFmtId="0" fontId="14" fillId="0" borderId="2" xfId="0" applyFont="1" applyBorder="1" applyAlignment="1">
      <alignment horizontal="center" wrapText="1"/>
    </xf>
    <xf numFmtId="0" fontId="63" fillId="0" borderId="41" xfId="0" applyFont="1" applyBorder="1" applyAlignment="1">
      <alignment horizontal="left" vertical="center"/>
    </xf>
    <xf numFmtId="0" fontId="68" fillId="0" borderId="0" xfId="0" applyFont="1" applyAlignment="1">
      <alignment horizontal="left" vertical="center" wrapText="1"/>
    </xf>
    <xf numFmtId="0" fontId="64" fillId="0" borderId="32" xfId="0" applyFont="1" applyBorder="1" applyAlignment="1">
      <alignment horizontal="center" wrapText="1"/>
    </xf>
    <xf numFmtId="0" fontId="64" fillId="0" borderId="30" xfId="0" applyFont="1" applyBorder="1" applyAlignment="1">
      <alignment horizontal="center" wrapText="1"/>
    </xf>
    <xf numFmtId="0" fontId="71" fillId="0" borderId="32" xfId="0" applyFont="1" applyBorder="1" applyAlignment="1">
      <alignment horizontal="left"/>
    </xf>
    <xf numFmtId="0" fontId="71" fillId="0" borderId="30" xfId="0" applyFont="1" applyBorder="1" applyAlignment="1">
      <alignment horizontal="left"/>
    </xf>
    <xf numFmtId="0" fontId="14" fillId="0" borderId="10" xfId="0" applyFont="1" applyBorder="1" applyAlignment="1">
      <alignment horizontal="center" wrapText="1"/>
    </xf>
    <xf numFmtId="0" fontId="14" fillId="0" borderId="25" xfId="0" applyFont="1" applyBorder="1" applyAlignment="1">
      <alignment horizontal="center" wrapText="1"/>
    </xf>
    <xf numFmtId="0" fontId="37" fillId="0" borderId="0" xfId="0" applyFont="1" applyAlignment="1">
      <alignment horizontal="left" wrapText="1"/>
    </xf>
    <xf numFmtId="0" fontId="27" fillId="0" borderId="0" xfId="0" applyFont="1" applyAlignment="1">
      <alignment horizontal="left"/>
    </xf>
    <xf numFmtId="0" fontId="11" fillId="0" borderId="0" xfId="0" applyFont="1" applyAlignment="1">
      <alignment horizontal="left" wrapText="1"/>
    </xf>
    <xf numFmtId="0" fontId="26" fillId="0" borderId="0" xfId="0" applyFont="1" applyAlignment="1">
      <alignment horizontal="left" vertical="center" wrapText="1"/>
    </xf>
    <xf numFmtId="0" fontId="51" fillId="0" borderId="0" xfId="0" applyFont="1" applyAlignment="1">
      <alignment horizontal="left" vertical="center" wrapText="1"/>
    </xf>
    <xf numFmtId="0" fontId="43" fillId="0" borderId="0" xfId="0" applyFont="1" applyAlignment="1">
      <alignment horizontal="left" wrapText="1"/>
    </xf>
  </cellXfs>
  <cellStyles count="18">
    <cellStyle name="Excel Built-in Normal" xfId="9"/>
    <cellStyle name="Hipervínculo 2" xfId="15"/>
    <cellStyle name="Millares" xfId="1" builtinId="3"/>
    <cellStyle name="Millares [0]" xfId="2" builtinId="6"/>
    <cellStyle name="Millares [0] 2" xfId="3"/>
    <cellStyle name="Millares [0] 3" xfId="11"/>
    <cellStyle name="Millares [0] 4" xfId="16"/>
    <cellStyle name="Millares 2" xfId="12"/>
    <cellStyle name="Millares 3" xfId="13"/>
    <cellStyle name="Millares 4" xfId="10"/>
    <cellStyle name="Millares 5" xfId="17"/>
    <cellStyle name="Normal" xfId="0" builtinId="0"/>
    <cellStyle name="Normal 17 2" xfId="4"/>
    <cellStyle name="Normal 2" xfId="14"/>
    <cellStyle name="Normal 6" xfId="5"/>
    <cellStyle name="Normal 7" xfId="6"/>
    <cellStyle name="Normal 9" xfId="7"/>
    <cellStyle name="Porcentaje"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304800</xdr:colOff>
      <xdr:row>11</xdr:row>
      <xdr:rowOff>38100</xdr:rowOff>
    </xdr:from>
    <xdr:to>
      <xdr:col>4</xdr:col>
      <xdr:colOff>304800</xdr:colOff>
      <xdr:row>11</xdr:row>
      <xdr:rowOff>38100</xdr:rowOff>
    </xdr:to>
    <xdr:sp macro="" textlink="">
      <xdr:nvSpPr>
        <xdr:cNvPr id="8985" name="Line 1">
          <a:extLst>
            <a:ext uri="{FF2B5EF4-FFF2-40B4-BE49-F238E27FC236}">
              <a16:creationId xmlns:a16="http://schemas.microsoft.com/office/drawing/2014/main" id="{D094FAE1-763E-4EFF-9FBA-4A72E48B66D5}"/>
            </a:ext>
          </a:extLst>
        </xdr:cNvPr>
        <xdr:cNvSpPr>
          <a:spLocks noChangeShapeType="1"/>
        </xdr:cNvSpPr>
      </xdr:nvSpPr>
      <xdr:spPr bwMode="auto">
        <a:xfrm>
          <a:off x="7791450" y="2266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dministracion@indexcbsa.com"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A1:N93"/>
  <sheetViews>
    <sheetView showGridLines="0" topLeftCell="A81" zoomScale="85" zoomScaleNormal="85" zoomScaleSheetLayoutView="80" workbookViewId="0">
      <selection activeCell="C91" sqref="C91:C93"/>
    </sheetView>
  </sheetViews>
  <sheetFormatPr baseColWidth="10" defaultColWidth="11.44140625" defaultRowHeight="10.199999999999999"/>
  <cols>
    <col min="1" max="1" width="32.44140625" style="13" customWidth="1"/>
    <col min="2" max="2" width="49" style="13" customWidth="1"/>
    <col min="3" max="3" width="19.33203125" style="8" customWidth="1"/>
    <col min="4" max="4" width="26.109375" style="8" customWidth="1"/>
    <col min="5" max="5" width="17" style="8" customWidth="1"/>
    <col min="6" max="6" width="14.33203125" style="8" customWidth="1"/>
    <col min="7" max="7" width="15.109375" style="8" customWidth="1"/>
    <col min="8" max="8" width="15.109375" style="8" bestFit="1" customWidth="1"/>
    <col min="9" max="9" width="19.21875" style="8" customWidth="1"/>
    <col min="10" max="10" width="15.88671875" style="8" customWidth="1"/>
    <col min="11" max="14" width="11.5546875" style="9" customWidth="1"/>
    <col min="15" max="16384" width="11.44140625" style="10"/>
  </cols>
  <sheetData>
    <row r="1" spans="1:14" ht="22.5" customHeight="1">
      <c r="A1" s="328" t="s">
        <v>384</v>
      </c>
      <c r="B1" s="328"/>
      <c r="C1" s="328"/>
      <c r="D1" s="328"/>
      <c r="E1" s="328"/>
      <c r="F1" s="328"/>
      <c r="G1" s="328"/>
      <c r="H1" s="328"/>
      <c r="I1" s="328"/>
      <c r="J1"/>
      <c r="K1"/>
      <c r="L1"/>
      <c r="M1"/>
      <c r="N1"/>
    </row>
    <row r="2" spans="1:14" ht="17.25" customHeight="1">
      <c r="A2" s="331" t="s">
        <v>0</v>
      </c>
      <c r="B2" s="331"/>
      <c r="C2" s="331"/>
      <c r="D2" s="331"/>
      <c r="E2" s="331"/>
      <c r="F2" s="331"/>
      <c r="G2" s="331"/>
      <c r="H2" s="331"/>
      <c r="I2" s="331"/>
      <c r="J2"/>
      <c r="K2"/>
      <c r="L2"/>
      <c r="M2"/>
      <c r="N2"/>
    </row>
    <row r="3" spans="1:14" ht="20.25" customHeight="1">
      <c r="A3" s="332" t="s">
        <v>459</v>
      </c>
      <c r="B3" s="332"/>
      <c r="C3" s="332"/>
      <c r="D3" s="332"/>
      <c r="E3" s="332"/>
      <c r="F3" s="332"/>
      <c r="G3" s="332"/>
      <c r="H3" s="332"/>
      <c r="I3" s="332"/>
      <c r="J3"/>
      <c r="K3"/>
      <c r="L3"/>
      <c r="M3"/>
      <c r="N3"/>
    </row>
    <row r="5" spans="1:14" ht="14.4">
      <c r="A5" s="14" t="s">
        <v>1</v>
      </c>
      <c r="B5" s="75" t="s">
        <v>2</v>
      </c>
      <c r="C5"/>
      <c r="D5"/>
      <c r="E5"/>
      <c r="F5"/>
      <c r="G5"/>
      <c r="H5"/>
      <c r="I5"/>
      <c r="J5"/>
      <c r="K5"/>
      <c r="L5"/>
      <c r="M5"/>
      <c r="N5"/>
    </row>
    <row r="6" spans="1:14" s="73" customFormat="1" ht="18" customHeight="1">
      <c r="A6" s="70" t="s">
        <v>385</v>
      </c>
      <c r="B6" s="71"/>
      <c r="C6" s="72"/>
      <c r="D6" s="72"/>
      <c r="E6" s="72"/>
      <c r="F6" s="72"/>
      <c r="G6" s="72"/>
      <c r="H6" s="72"/>
      <c r="I6" s="72"/>
      <c r="J6" s="72"/>
      <c r="K6" s="74"/>
      <c r="L6" s="74"/>
      <c r="M6" s="74"/>
      <c r="N6" s="74"/>
    </row>
    <row r="7" spans="1:14" ht="14.4">
      <c r="A7" s="14" t="s">
        <v>453</v>
      </c>
      <c r="B7"/>
      <c r="C7"/>
      <c r="D7"/>
      <c r="E7"/>
      <c r="F7"/>
      <c r="G7"/>
      <c r="H7"/>
      <c r="I7"/>
      <c r="J7"/>
      <c r="K7"/>
      <c r="L7"/>
      <c r="M7"/>
      <c r="N7"/>
    </row>
    <row r="8" spans="1:14" ht="14.4">
      <c r="A8" s="13" t="s">
        <v>439</v>
      </c>
      <c r="B8"/>
      <c r="C8"/>
      <c r="D8"/>
      <c r="E8"/>
      <c r="F8"/>
      <c r="G8"/>
      <c r="H8"/>
      <c r="I8"/>
      <c r="J8"/>
      <c r="K8"/>
      <c r="L8"/>
      <c r="M8"/>
      <c r="N8"/>
    </row>
    <row r="9" spans="1:14" ht="14.4">
      <c r="A9" s="13" t="s">
        <v>434</v>
      </c>
      <c r="B9" s="10"/>
      <c r="C9"/>
      <c r="D9"/>
      <c r="E9"/>
      <c r="F9"/>
      <c r="G9"/>
      <c r="H9"/>
      <c r="I9"/>
      <c r="J9"/>
      <c r="K9"/>
      <c r="L9"/>
      <c r="M9"/>
      <c r="N9"/>
    </row>
    <row r="10" spans="1:14" ht="14.4">
      <c r="A10" s="13" t="s">
        <v>440</v>
      </c>
      <c r="B10"/>
      <c r="C10"/>
      <c r="D10"/>
      <c r="E10"/>
      <c r="F10"/>
      <c r="G10"/>
      <c r="H10"/>
      <c r="I10"/>
      <c r="J10"/>
      <c r="K10"/>
      <c r="L10"/>
      <c r="M10"/>
      <c r="N10"/>
    </row>
    <row r="11" spans="1:14" ht="14.4">
      <c r="A11" s="13" t="s">
        <v>441</v>
      </c>
      <c r="B11"/>
      <c r="C11"/>
      <c r="D11"/>
      <c r="E11"/>
      <c r="F11"/>
      <c r="G11"/>
      <c r="H11"/>
      <c r="I11"/>
      <c r="J11"/>
      <c r="K11"/>
      <c r="L11"/>
      <c r="M11"/>
      <c r="N11"/>
    </row>
    <row r="12" spans="1:14" ht="14.4">
      <c r="A12" s="13" t="s">
        <v>435</v>
      </c>
      <c r="B12" s="10"/>
      <c r="C12"/>
      <c r="D12"/>
      <c r="E12"/>
      <c r="F12"/>
      <c r="G12"/>
      <c r="H12"/>
      <c r="I12"/>
      <c r="J12"/>
      <c r="K12"/>
      <c r="L12"/>
      <c r="M12"/>
      <c r="N12"/>
    </row>
    <row r="13" spans="1:14" ht="14.4">
      <c r="A13" s="13" t="s">
        <v>436</v>
      </c>
      <c r="B13" t="s">
        <v>386</v>
      </c>
      <c r="C13"/>
      <c r="D13"/>
      <c r="E13"/>
      <c r="F13"/>
      <c r="G13"/>
      <c r="H13"/>
      <c r="I13"/>
      <c r="J13"/>
      <c r="K13"/>
      <c r="L13"/>
      <c r="M13"/>
      <c r="N13"/>
    </row>
    <row r="14" spans="1:14" ht="14.4">
      <c r="A14" s="13" t="s">
        <v>437</v>
      </c>
      <c r="B14" t="s">
        <v>430</v>
      </c>
      <c r="C14" s="11"/>
      <c r="D14"/>
      <c r="E14"/>
      <c r="F14"/>
      <c r="G14"/>
      <c r="H14"/>
      <c r="I14"/>
      <c r="J14"/>
      <c r="K14"/>
      <c r="L14"/>
      <c r="M14"/>
      <c r="N14"/>
    </row>
    <row r="15" spans="1:14" ht="14.4">
      <c r="A15" s="11" t="s">
        <v>438</v>
      </c>
      <c r="B15"/>
      <c r="C15"/>
      <c r="D15"/>
      <c r="E15"/>
      <c r="F15"/>
      <c r="G15"/>
      <c r="H15"/>
      <c r="I15"/>
      <c r="J15"/>
      <c r="K15"/>
      <c r="L15"/>
      <c r="M15"/>
      <c r="N15"/>
    </row>
    <row r="16" spans="1:14" s="73" customFormat="1" ht="17.25" customHeight="1">
      <c r="A16" s="13"/>
      <c r="B16" s="70"/>
      <c r="C16" s="72"/>
      <c r="D16" s="72"/>
      <c r="J16" s="74"/>
      <c r="K16" s="74"/>
      <c r="L16" s="74"/>
      <c r="M16" s="74"/>
      <c r="N16" s="74"/>
    </row>
    <row r="17" spans="1:14" ht="22.8">
      <c r="A17" s="125" t="s">
        <v>3</v>
      </c>
      <c r="B17"/>
      <c r="C17"/>
      <c r="D17"/>
      <c r="E17" s="10"/>
      <c r="F17" s="10"/>
      <c r="G17" s="10"/>
      <c r="H17" s="10"/>
      <c r="I17" s="10"/>
      <c r="J17" s="9"/>
      <c r="K17"/>
      <c r="L17"/>
      <c r="M17"/>
      <c r="N17"/>
    </row>
    <row r="18" spans="1:14" ht="11.25" customHeight="1">
      <c r="A18" s="13" t="s">
        <v>4</v>
      </c>
      <c r="B18" s="329" t="s">
        <v>387</v>
      </c>
      <c r="C18" s="329"/>
      <c r="D18" s="13"/>
      <c r="E18" s="10"/>
      <c r="F18" s="10"/>
      <c r="G18" s="10"/>
      <c r="H18" s="10"/>
      <c r="I18" s="10"/>
      <c r="J18" s="9"/>
      <c r="K18"/>
      <c r="L18"/>
      <c r="M18"/>
      <c r="N18"/>
    </row>
    <row r="19" spans="1:14" ht="14.4">
      <c r="A19" s="13" t="s">
        <v>5</v>
      </c>
      <c r="B19" s="126" t="s">
        <v>392</v>
      </c>
      <c r="C19" s="124"/>
      <c r="D19" s="124"/>
      <c r="E19"/>
      <c r="F19"/>
      <c r="G19"/>
      <c r="H19"/>
      <c r="I19"/>
      <c r="J19"/>
      <c r="K19"/>
      <c r="L19"/>
      <c r="M19"/>
      <c r="N19"/>
    </row>
    <row r="21" spans="1:14" ht="15" thickBot="1">
      <c r="A21" s="14" t="s">
        <v>6</v>
      </c>
      <c r="B21" s="14" t="s">
        <v>7</v>
      </c>
      <c r="C21"/>
      <c r="D21"/>
      <c r="E21"/>
      <c r="F21"/>
      <c r="G21"/>
      <c r="H21"/>
      <c r="I21"/>
      <c r="J21"/>
      <c r="K21"/>
      <c r="L21"/>
      <c r="M21"/>
      <c r="N21"/>
    </row>
    <row r="22" spans="1:14" ht="15" thickBot="1">
      <c r="A22" s="15"/>
      <c r="B22" s="12"/>
      <c r="C22"/>
      <c r="D22"/>
      <c r="E22"/>
      <c r="F22"/>
      <c r="G22"/>
      <c r="H22"/>
      <c r="I22"/>
      <c r="J22"/>
      <c r="K22"/>
      <c r="L22"/>
      <c r="M22"/>
      <c r="N22"/>
    </row>
    <row r="23" spans="1:14" ht="14.4">
      <c r="A23" s="15" t="s">
        <v>8</v>
      </c>
      <c r="B23" s="63" t="s">
        <v>9</v>
      </c>
      <c r="C23"/>
      <c r="D23"/>
      <c r="E23"/>
      <c r="F23"/>
      <c r="G23"/>
      <c r="H23"/>
      <c r="I23"/>
      <c r="J23"/>
      <c r="K23"/>
      <c r="L23"/>
      <c r="M23"/>
      <c r="N23"/>
    </row>
    <row r="24" spans="1:14" ht="14.4">
      <c r="A24" s="78" t="s">
        <v>10</v>
      </c>
      <c r="B24" s="64" t="s">
        <v>389</v>
      </c>
      <c r="C24"/>
      <c r="D24"/>
      <c r="E24"/>
      <c r="F24"/>
      <c r="G24"/>
      <c r="H24"/>
      <c r="I24"/>
      <c r="J24"/>
      <c r="K24"/>
      <c r="L24"/>
      <c r="M24"/>
      <c r="N24"/>
    </row>
    <row r="25" spans="1:14" ht="14.4">
      <c r="A25" s="20" t="s">
        <v>11</v>
      </c>
      <c r="B25" s="64" t="s">
        <v>389</v>
      </c>
      <c r="C25"/>
      <c r="D25"/>
      <c r="E25"/>
      <c r="F25"/>
      <c r="G25"/>
      <c r="H25"/>
      <c r="I25"/>
      <c r="J25"/>
      <c r="K25"/>
      <c r="L25"/>
      <c r="M25"/>
      <c r="N25"/>
    </row>
    <row r="26" spans="1:14" ht="14.4">
      <c r="A26" s="20" t="s">
        <v>12</v>
      </c>
      <c r="B26" s="64" t="s">
        <v>388</v>
      </c>
      <c r="C26"/>
      <c r="D26"/>
      <c r="E26"/>
      <c r="F26"/>
      <c r="G26"/>
      <c r="H26"/>
      <c r="I26"/>
      <c r="J26"/>
      <c r="K26"/>
      <c r="L26"/>
      <c r="M26"/>
      <c r="N26"/>
    </row>
    <row r="27" spans="1:14" ht="14.4">
      <c r="A27" s="20" t="s">
        <v>13</v>
      </c>
      <c r="B27" s="64" t="s">
        <v>390</v>
      </c>
      <c r="C27"/>
      <c r="D27"/>
      <c r="E27"/>
      <c r="F27"/>
      <c r="G27"/>
      <c r="H27"/>
      <c r="I27"/>
      <c r="J27"/>
      <c r="K27"/>
      <c r="L27"/>
      <c r="M27"/>
      <c r="N27"/>
    </row>
    <row r="28" spans="1:14" ht="15" thickBot="1">
      <c r="A28" s="21" t="s">
        <v>14</v>
      </c>
      <c r="B28" s="65" t="s">
        <v>391</v>
      </c>
      <c r="C28"/>
      <c r="D28"/>
      <c r="E28"/>
      <c r="F28"/>
      <c r="G28"/>
      <c r="H28"/>
      <c r="I28"/>
      <c r="J28"/>
      <c r="K28"/>
      <c r="L28"/>
      <c r="M28"/>
      <c r="N28"/>
    </row>
    <row r="29" spans="1:14" ht="15" thickBot="1">
      <c r="A29" s="21" t="s">
        <v>481</v>
      </c>
      <c r="B29" s="65" t="s">
        <v>482</v>
      </c>
      <c r="C29"/>
      <c r="D29"/>
      <c r="E29"/>
      <c r="F29"/>
      <c r="G29"/>
      <c r="H29"/>
      <c r="I29"/>
      <c r="J29"/>
      <c r="K29"/>
      <c r="L29"/>
      <c r="M29"/>
      <c r="N29"/>
    </row>
    <row r="30" spans="1:14" ht="14.4">
      <c r="A30"/>
      <c r="B30" s="14" t="s">
        <v>16</v>
      </c>
      <c r="C30"/>
      <c r="D30"/>
      <c r="E30"/>
      <c r="F30"/>
      <c r="G30"/>
      <c r="H30"/>
      <c r="I30"/>
      <c r="J30"/>
      <c r="K30"/>
      <c r="L30"/>
      <c r="M30"/>
      <c r="N30"/>
    </row>
    <row r="31" spans="1:14" ht="11.25" customHeight="1">
      <c r="A31" s="14" t="s">
        <v>15</v>
      </c>
      <c r="B31" s="118"/>
      <c r="C31" s="118"/>
      <c r="D31" s="118"/>
      <c r="E31" s="118"/>
      <c r="F31" s="118"/>
      <c r="G31"/>
      <c r="H31"/>
      <c r="I31"/>
      <c r="J31"/>
      <c r="K31"/>
      <c r="L31"/>
      <c r="M31"/>
      <c r="N31"/>
    </row>
    <row r="32" spans="1:14" ht="66.75" customHeight="1">
      <c r="A32" s="329" t="s">
        <v>454</v>
      </c>
      <c r="B32" s="329"/>
      <c r="C32"/>
      <c r="D32"/>
      <c r="E32"/>
      <c r="F32"/>
      <c r="G32"/>
      <c r="H32"/>
      <c r="I32"/>
      <c r="J32"/>
      <c r="K32"/>
      <c r="L32"/>
      <c r="M32"/>
      <c r="N32"/>
    </row>
    <row r="33" spans="1:14" ht="14.4">
      <c r="A33" s="13" t="s">
        <v>393</v>
      </c>
      <c r="B33"/>
      <c r="C33"/>
      <c r="D33"/>
      <c r="E33"/>
      <c r="F33"/>
      <c r="G33"/>
      <c r="H33"/>
      <c r="I33"/>
      <c r="J33"/>
      <c r="K33"/>
      <c r="L33"/>
      <c r="M33"/>
      <c r="N33"/>
    </row>
    <row r="34" spans="1:14" ht="14.4">
      <c r="A34" s="13" t="s">
        <v>394</v>
      </c>
      <c r="B34"/>
      <c r="C34"/>
      <c r="D34"/>
      <c r="E34"/>
      <c r="F34"/>
      <c r="G34"/>
      <c r="H34"/>
      <c r="I34"/>
      <c r="J34"/>
      <c r="K34"/>
      <c r="L34"/>
      <c r="M34"/>
      <c r="N34"/>
    </row>
    <row r="35" spans="1:14" ht="14.4">
      <c r="A35" s="13" t="s">
        <v>395</v>
      </c>
      <c r="B35"/>
      <c r="C35"/>
      <c r="D35"/>
      <c r="E35"/>
      <c r="F35"/>
      <c r="G35"/>
      <c r="H35"/>
      <c r="I35"/>
      <c r="J35"/>
      <c r="K35"/>
      <c r="L35"/>
      <c r="M35"/>
      <c r="N35"/>
    </row>
    <row r="36" spans="1:14" ht="14.4">
      <c r="A36" s="13" t="s">
        <v>483</v>
      </c>
      <c r="B36"/>
      <c r="C36"/>
      <c r="D36"/>
      <c r="E36"/>
      <c r="F36"/>
      <c r="G36"/>
      <c r="H36"/>
      <c r="I36"/>
      <c r="J36"/>
      <c r="K36"/>
      <c r="L36"/>
      <c r="M36"/>
      <c r="N36"/>
    </row>
    <row r="37" spans="1:14" ht="14.4">
      <c r="A37" s="13" t="s">
        <v>17</v>
      </c>
      <c r="B37"/>
      <c r="C37"/>
      <c r="D37"/>
      <c r="E37"/>
      <c r="F37"/>
      <c r="G37"/>
      <c r="H37"/>
      <c r="I37"/>
      <c r="J37"/>
      <c r="K37"/>
      <c r="L37"/>
      <c r="M37"/>
      <c r="N37"/>
    </row>
    <row r="39" spans="1:14" ht="46.5" customHeight="1" thickBot="1">
      <c r="A39" s="14" t="s">
        <v>197</v>
      </c>
      <c r="B39"/>
      <c r="C39"/>
      <c r="D39"/>
      <c r="E39"/>
      <c r="F39"/>
      <c r="G39"/>
      <c r="H39"/>
      <c r="I39"/>
      <c r="J39"/>
      <c r="K39"/>
      <c r="L39"/>
      <c r="M39"/>
      <c r="N39"/>
    </row>
    <row r="40" spans="1:14" ht="35.25" customHeight="1">
      <c r="A40" s="17" t="s">
        <v>18</v>
      </c>
      <c r="B40" s="18" t="s">
        <v>19</v>
      </c>
      <c r="C40" s="18" t="s">
        <v>20</v>
      </c>
      <c r="D40" s="18" t="s">
        <v>21</v>
      </c>
      <c r="E40" s="18" t="s">
        <v>22</v>
      </c>
      <c r="F40" s="18" t="s">
        <v>23</v>
      </c>
      <c r="G40" s="18" t="s">
        <v>24</v>
      </c>
      <c r="H40" s="18" t="s">
        <v>25</v>
      </c>
      <c r="I40" s="19" t="s">
        <v>26</v>
      </c>
      <c r="J40" s="9"/>
      <c r="K40"/>
      <c r="L40"/>
      <c r="M40"/>
      <c r="N40" s="10"/>
    </row>
    <row r="41" spans="1:14" ht="14.4" customHeight="1">
      <c r="A41" s="83">
        <v>1</v>
      </c>
      <c r="B41" s="82" t="s">
        <v>396</v>
      </c>
      <c r="C41" s="106" t="s">
        <v>442</v>
      </c>
      <c r="D41" s="108">
        <v>2122</v>
      </c>
      <c r="E41" s="82" t="s">
        <v>425</v>
      </c>
      <c r="F41" s="82" t="s">
        <v>427</v>
      </c>
      <c r="G41" s="114" t="s">
        <v>426</v>
      </c>
      <c r="H41" s="105">
        <v>2122000000</v>
      </c>
      <c r="I41" s="110">
        <f>H41/H$44</f>
        <v>0.53680748798380973</v>
      </c>
      <c r="J41" s="9"/>
      <c r="K41"/>
      <c r="L41"/>
      <c r="M41"/>
      <c r="N41" s="10"/>
    </row>
    <row r="42" spans="1:14" ht="14.4" customHeight="1">
      <c r="A42" s="113">
        <v>2</v>
      </c>
      <c r="B42" s="82" t="s">
        <v>396</v>
      </c>
      <c r="C42" s="106" t="s">
        <v>475</v>
      </c>
      <c r="D42" s="108">
        <v>828</v>
      </c>
      <c r="E42" s="82" t="s">
        <v>27</v>
      </c>
      <c r="F42" s="82" t="s">
        <v>28</v>
      </c>
      <c r="G42" s="114" t="s">
        <v>476</v>
      </c>
      <c r="H42" s="105">
        <v>828000000</v>
      </c>
      <c r="I42" s="110">
        <f t="shared" ref="I42:I43" si="0">H42/H$44</f>
        <v>0.20946116873260814</v>
      </c>
      <c r="J42" s="324"/>
      <c r="K42"/>
      <c r="L42"/>
      <c r="M42"/>
      <c r="N42" s="10"/>
    </row>
    <row r="43" spans="1:14" s="80" customFormat="1" ht="14.4" customHeight="1">
      <c r="A43" s="82">
        <v>3</v>
      </c>
      <c r="B43" s="82" t="s">
        <v>422</v>
      </c>
      <c r="C43" s="107" t="s">
        <v>443</v>
      </c>
      <c r="D43" s="108">
        <v>1003</v>
      </c>
      <c r="E43" s="82" t="s">
        <v>425</v>
      </c>
      <c r="F43" s="82" t="s">
        <v>427</v>
      </c>
      <c r="G43" s="114" t="s">
        <v>431</v>
      </c>
      <c r="H43" s="128">
        <v>1003000000</v>
      </c>
      <c r="I43" s="110">
        <f t="shared" si="0"/>
        <v>0.2537313432835821</v>
      </c>
      <c r="J43" s="79"/>
      <c r="K43" s="79"/>
      <c r="L43" s="79"/>
      <c r="M43" s="79"/>
    </row>
    <row r="44" spans="1:14" ht="14.4" customHeight="1">
      <c r="A44" s="119" t="s">
        <v>303</v>
      </c>
      <c r="B44" s="120"/>
      <c r="C44" s="120"/>
      <c r="D44" s="120"/>
      <c r="E44" s="120"/>
      <c r="F44" s="120"/>
      <c r="G44" s="121"/>
      <c r="H44" s="129">
        <v>3953000000</v>
      </c>
      <c r="I44" s="130">
        <v>1</v>
      </c>
      <c r="J44" s="9"/>
      <c r="K44"/>
      <c r="L44"/>
      <c r="M44"/>
      <c r="N44" s="10"/>
    </row>
    <row r="45" spans="1:14" ht="14.4" customHeight="1">
      <c r="A45" s="127"/>
      <c r="B45" s="127"/>
      <c r="C45" s="127"/>
      <c r="D45" s="127"/>
      <c r="E45" s="127"/>
      <c r="F45" s="127"/>
      <c r="G45" s="127"/>
      <c r="H45" s="127"/>
      <c r="I45" s="131"/>
      <c r="J45" s="132"/>
      <c r="K45"/>
      <c r="L45"/>
      <c r="M45"/>
      <c r="N45"/>
    </row>
    <row r="46" spans="1:14" ht="14.4" customHeight="1" thickBot="1">
      <c r="A46" s="14" t="s">
        <v>444</v>
      </c>
      <c r="B46"/>
      <c r="C46"/>
      <c r="D46"/>
      <c r="E46"/>
      <c r="F46"/>
      <c r="G46"/>
      <c r="H46"/>
      <c r="I46"/>
      <c r="J46"/>
      <c r="K46"/>
      <c r="L46"/>
      <c r="M46"/>
      <c r="N46"/>
    </row>
    <row r="47" spans="1:14" ht="20.399999999999999">
      <c r="A47" s="17" t="s">
        <v>18</v>
      </c>
      <c r="B47" s="18" t="s">
        <v>19</v>
      </c>
      <c r="C47" s="18" t="s">
        <v>20</v>
      </c>
      <c r="D47" s="18" t="s">
        <v>21</v>
      </c>
      <c r="E47" s="18" t="s">
        <v>22</v>
      </c>
      <c r="F47" s="18" t="s">
        <v>23</v>
      </c>
      <c r="G47" s="18" t="s">
        <v>24</v>
      </c>
      <c r="H47" s="18" t="s">
        <v>25</v>
      </c>
      <c r="I47" s="19" t="s">
        <v>26</v>
      </c>
      <c r="J47" s="9"/>
      <c r="K47"/>
      <c r="L47"/>
      <c r="M47"/>
      <c r="N47" s="10"/>
    </row>
    <row r="48" spans="1:14" ht="14.4">
      <c r="A48" s="83">
        <v>1</v>
      </c>
      <c r="B48" s="82" t="s">
        <v>396</v>
      </c>
      <c r="C48" s="106" t="s">
        <v>442</v>
      </c>
      <c r="D48" s="108">
        <v>2122</v>
      </c>
      <c r="E48" s="82" t="s">
        <v>425</v>
      </c>
      <c r="F48" s="82" t="s">
        <v>427</v>
      </c>
      <c r="G48" s="114" t="s">
        <v>426</v>
      </c>
      <c r="H48" s="105">
        <v>2122000000</v>
      </c>
      <c r="I48" s="110">
        <v>0.4244</v>
      </c>
      <c r="J48" s="9"/>
      <c r="K48"/>
      <c r="L48"/>
      <c r="M48"/>
      <c r="N48" s="10"/>
    </row>
    <row r="49" spans="1:14" ht="14.4">
      <c r="A49" s="113">
        <v>2</v>
      </c>
      <c r="B49" s="82" t="s">
        <v>396</v>
      </c>
      <c r="C49" s="106" t="s">
        <v>455</v>
      </c>
      <c r="D49" s="108">
        <v>1875</v>
      </c>
      <c r="E49" s="82" t="s">
        <v>27</v>
      </c>
      <c r="F49" s="82" t="s">
        <v>28</v>
      </c>
      <c r="G49" s="114" t="s">
        <v>472</v>
      </c>
      <c r="H49" s="105">
        <v>1875000000</v>
      </c>
      <c r="I49" s="110">
        <v>0.375</v>
      </c>
      <c r="J49" s="9"/>
      <c r="K49"/>
      <c r="L49"/>
      <c r="M49"/>
      <c r="N49" s="10"/>
    </row>
    <row r="50" spans="1:14" ht="14.4">
      <c r="A50" s="82">
        <v>3</v>
      </c>
      <c r="B50" s="82" t="s">
        <v>422</v>
      </c>
      <c r="C50" s="107" t="s">
        <v>443</v>
      </c>
      <c r="D50" s="108">
        <v>1003</v>
      </c>
      <c r="E50" s="82" t="s">
        <v>425</v>
      </c>
      <c r="F50" s="82" t="s">
        <v>427</v>
      </c>
      <c r="G50" s="114" t="s">
        <v>431</v>
      </c>
      <c r="H50" s="128">
        <v>1003000000</v>
      </c>
      <c r="I50" s="110">
        <v>0.2006</v>
      </c>
      <c r="J50" s="9"/>
      <c r="K50"/>
      <c r="L50"/>
      <c r="M50"/>
      <c r="N50" s="10"/>
    </row>
    <row r="51" spans="1:14" ht="14.4">
      <c r="A51" s="119" t="s">
        <v>303</v>
      </c>
      <c r="B51" s="120"/>
      <c r="C51" s="120"/>
      <c r="D51" s="120"/>
      <c r="E51" s="120"/>
      <c r="F51" s="120"/>
      <c r="G51" s="121"/>
      <c r="H51" s="129">
        <v>5000000000</v>
      </c>
      <c r="I51" s="130">
        <v>1</v>
      </c>
      <c r="J51" s="9"/>
      <c r="K51"/>
      <c r="L51"/>
      <c r="M51"/>
      <c r="N51" s="10"/>
    </row>
    <row r="52" spans="1:14" ht="14.4">
      <c r="A52" s="14"/>
      <c r="B52"/>
      <c r="C52"/>
      <c r="D52"/>
      <c r="E52"/>
      <c r="F52"/>
      <c r="G52"/>
      <c r="H52"/>
      <c r="I52"/>
      <c r="J52"/>
      <c r="K52"/>
      <c r="L52"/>
      <c r="M52"/>
      <c r="N52"/>
    </row>
    <row r="54" spans="1:14" ht="14.4">
      <c r="A54" s="14"/>
      <c r="B54" s="10"/>
      <c r="C54" s="10"/>
      <c r="D54" s="10"/>
      <c r="E54"/>
      <c r="F54"/>
      <c r="G54"/>
      <c r="H54"/>
      <c r="I54"/>
      <c r="J54"/>
      <c r="K54"/>
      <c r="L54"/>
      <c r="M54"/>
      <c r="N54"/>
    </row>
    <row r="55" spans="1:14" ht="14.4">
      <c r="A55" s="14" t="s">
        <v>196</v>
      </c>
      <c r="B55" s="330" t="s">
        <v>29</v>
      </c>
      <c r="C55" s="330"/>
      <c r="D55" s="330"/>
      <c r="E55"/>
      <c r="F55"/>
      <c r="G55"/>
      <c r="H55"/>
      <c r="I55"/>
      <c r="J55"/>
      <c r="K55"/>
      <c r="L55"/>
      <c r="M55"/>
      <c r="N55"/>
    </row>
    <row r="56" spans="1:14" ht="14.4">
      <c r="A56" s="13" t="s">
        <v>30</v>
      </c>
      <c r="B56" s="69" t="s">
        <v>473</v>
      </c>
      <c r="C56" s="11"/>
      <c r="D56" s="11"/>
      <c r="E56"/>
      <c r="F56"/>
      <c r="G56"/>
      <c r="H56"/>
      <c r="I56"/>
      <c r="J56"/>
      <c r="K56"/>
      <c r="L56"/>
      <c r="M56"/>
      <c r="N56"/>
    </row>
    <row r="57" spans="1:14" ht="14.4">
      <c r="A57" s="13" t="s">
        <v>31</v>
      </c>
      <c r="B57" s="14" t="s">
        <v>474</v>
      </c>
      <c r="C57" s="13"/>
      <c r="D57" s="13"/>
      <c r="E57"/>
      <c r="F57"/>
      <c r="G57"/>
      <c r="H57"/>
      <c r="I57"/>
      <c r="J57"/>
      <c r="K57"/>
      <c r="L57"/>
      <c r="M57"/>
      <c r="N57"/>
    </row>
    <row r="59" spans="1:14" ht="14.4">
      <c r="A59"/>
      <c r="B59" s="14"/>
      <c r="C59"/>
      <c r="D59"/>
      <c r="E59"/>
      <c r="F59"/>
      <c r="G59"/>
      <c r="H59"/>
      <c r="I59"/>
      <c r="J59"/>
      <c r="K59"/>
      <c r="L59"/>
      <c r="M59"/>
      <c r="N59"/>
    </row>
    <row r="60" spans="1:14" ht="14.4">
      <c r="A60" s="14" t="s">
        <v>264</v>
      </c>
      <c r="B60"/>
      <c r="C60"/>
      <c r="D60"/>
      <c r="E60"/>
      <c r="F60"/>
      <c r="G60"/>
      <c r="H60"/>
      <c r="I60"/>
      <c r="J60"/>
      <c r="K60"/>
      <c r="L60"/>
      <c r="M60"/>
      <c r="N60"/>
    </row>
    <row r="61" spans="1:14" ht="18.75" customHeight="1" thickBot="1">
      <c r="A61"/>
      <c r="B61"/>
      <c r="C61" s="68"/>
      <c r="D61" s="68"/>
      <c r="E61"/>
      <c r="F61"/>
      <c r="G61"/>
      <c r="H61"/>
      <c r="I61"/>
      <c r="J61"/>
      <c r="K61"/>
      <c r="L61"/>
      <c r="M61"/>
      <c r="N61"/>
    </row>
    <row r="62" spans="1:14" ht="18.75" customHeight="1" thickBot="1">
      <c r="A62" s="88" t="s">
        <v>256</v>
      </c>
      <c r="B62" s="89" t="s">
        <v>257</v>
      </c>
      <c r="C62" s="68"/>
      <c r="D62" s="68"/>
      <c r="E62"/>
      <c r="F62"/>
      <c r="G62"/>
      <c r="H62"/>
      <c r="I62"/>
      <c r="J62"/>
      <c r="K62"/>
      <c r="L62"/>
      <c r="M62"/>
      <c r="N62"/>
    </row>
    <row r="63" spans="1:14" ht="18.75" customHeight="1">
      <c r="A63" s="90" t="s">
        <v>396</v>
      </c>
      <c r="B63" s="91" t="s">
        <v>484</v>
      </c>
      <c r="C63" s="68"/>
      <c r="D63" s="68"/>
      <c r="E63"/>
      <c r="F63"/>
      <c r="G63"/>
      <c r="H63"/>
      <c r="I63"/>
      <c r="J63"/>
      <c r="K63"/>
      <c r="L63"/>
      <c r="M63"/>
      <c r="N63"/>
    </row>
    <row r="64" spans="1:14" ht="18.75" customHeight="1" thickBot="1">
      <c r="A64" s="90" t="s">
        <v>422</v>
      </c>
      <c r="B64" s="91" t="s">
        <v>485</v>
      </c>
      <c r="C64" s="68"/>
      <c r="D64" s="68"/>
      <c r="E64"/>
      <c r="F64"/>
      <c r="G64"/>
      <c r="H64"/>
      <c r="I64"/>
      <c r="J64"/>
      <c r="K64"/>
      <c r="L64"/>
      <c r="M64"/>
      <c r="N64"/>
    </row>
    <row r="65" spans="1:4" ht="18.75" customHeight="1" thickBot="1">
      <c r="A65" s="88" t="s">
        <v>256</v>
      </c>
      <c r="B65" s="89" t="s">
        <v>258</v>
      </c>
      <c r="C65" s="68"/>
      <c r="D65" s="68"/>
    </row>
    <row r="66" spans="1:4" ht="18.75" customHeight="1" thickBot="1">
      <c r="A66" s="97" t="s">
        <v>259</v>
      </c>
      <c r="B66" s="91"/>
      <c r="C66" s="68"/>
      <c r="D66" s="68"/>
    </row>
    <row r="67" spans="1:4" ht="18.75" customHeight="1" thickBot="1">
      <c r="A67" s="88" t="s">
        <v>256</v>
      </c>
      <c r="B67" s="89" t="s">
        <v>260</v>
      </c>
      <c r="C67" s="68"/>
      <c r="D67" s="68"/>
    </row>
    <row r="68" spans="1:4" ht="18.75" customHeight="1" thickBot="1">
      <c r="A68" s="98" t="s">
        <v>396</v>
      </c>
      <c r="B68" s="99" t="s">
        <v>486</v>
      </c>
      <c r="C68" s="68"/>
      <c r="D68" s="68"/>
    </row>
    <row r="69" spans="1:4" ht="18.75" customHeight="1" thickBot="1">
      <c r="A69" s="92" t="s">
        <v>256</v>
      </c>
      <c r="B69" s="93" t="s">
        <v>261</v>
      </c>
      <c r="C69" s="68"/>
      <c r="D69" s="68"/>
    </row>
    <row r="70" spans="1:4" ht="18.75" customHeight="1">
      <c r="A70" s="90" t="s">
        <v>389</v>
      </c>
      <c r="B70" s="94" t="s">
        <v>11</v>
      </c>
      <c r="C70" s="68"/>
      <c r="D70" s="68"/>
    </row>
    <row r="71" spans="1:4" ht="18.75" customHeight="1">
      <c r="A71" s="90" t="s">
        <v>388</v>
      </c>
      <c r="B71" s="94" t="s">
        <v>12</v>
      </c>
      <c r="C71" s="68"/>
      <c r="D71" s="68"/>
    </row>
    <row r="72" spans="1:4" ht="18.75" customHeight="1">
      <c r="A72" s="90" t="s">
        <v>390</v>
      </c>
      <c r="B72" s="94" t="s">
        <v>13</v>
      </c>
      <c r="C72" s="68"/>
      <c r="D72" s="68"/>
    </row>
    <row r="73" spans="1:4" ht="18.75" customHeight="1">
      <c r="A73" s="90" t="s">
        <v>423</v>
      </c>
      <c r="B73" s="94" t="s">
        <v>354</v>
      </c>
      <c r="C73" s="68"/>
      <c r="D73" s="68"/>
    </row>
    <row r="74" spans="1:4" ht="18.75" customHeight="1">
      <c r="A74" s="90" t="s">
        <v>391</v>
      </c>
      <c r="B74" s="94" t="s">
        <v>262</v>
      </c>
      <c r="C74" s="68"/>
      <c r="D74" s="68"/>
    </row>
    <row r="75" spans="1:4" ht="18.75" customHeight="1">
      <c r="A75" s="90" t="s">
        <v>482</v>
      </c>
      <c r="B75" s="94" t="s">
        <v>481</v>
      </c>
      <c r="C75" s="68"/>
      <c r="D75" s="68"/>
    </row>
    <row r="76" spans="1:4" ht="18.75" customHeight="1">
      <c r="A76" s="90" t="s">
        <v>456</v>
      </c>
      <c r="B76" s="94" t="s">
        <v>457</v>
      </c>
      <c r="C76" s="68"/>
      <c r="D76" s="68"/>
    </row>
    <row r="77" spans="1:4" ht="20.25" customHeight="1" thickBot="1">
      <c r="A77" s="90" t="s">
        <v>458</v>
      </c>
      <c r="B77" s="94" t="s">
        <v>424</v>
      </c>
      <c r="C77"/>
      <c r="D77"/>
    </row>
    <row r="78" spans="1:4" ht="15" thickBot="1">
      <c r="A78" s="100" t="s">
        <v>256</v>
      </c>
      <c r="B78" s="89" t="s">
        <v>263</v>
      </c>
      <c r="C78"/>
      <c r="D78"/>
    </row>
    <row r="79" spans="1:4" ht="15" thickBot="1">
      <c r="A79" s="122" t="s">
        <v>259</v>
      </c>
      <c r="B79" s="123"/>
      <c r="C79"/>
      <c r="D79"/>
    </row>
    <row r="80" spans="1:4" ht="14.4">
      <c r="A80" s="8"/>
      <c r="B80" s="8"/>
      <c r="C80"/>
      <c r="D80"/>
    </row>
    <row r="81" spans="1:14" ht="14.4">
      <c r="A81" s="8"/>
      <c r="B81"/>
      <c r="C81"/>
      <c r="D81"/>
    </row>
    <row r="82" spans="1:14" ht="14.4">
      <c r="A82" s="14" t="s">
        <v>220</v>
      </c>
      <c r="B82"/>
      <c r="C82"/>
      <c r="D82"/>
      <c r="E82"/>
      <c r="F82"/>
      <c r="G82"/>
      <c r="H82"/>
      <c r="I82"/>
      <c r="J82"/>
      <c r="K82"/>
      <c r="L82"/>
      <c r="M82"/>
      <c r="N82"/>
    </row>
    <row r="83" spans="1:14" ht="15" thickBot="1">
      <c r="A83"/>
      <c r="B83"/>
      <c r="C83"/>
      <c r="D83"/>
      <c r="E83"/>
      <c r="F83"/>
      <c r="G83"/>
      <c r="H83"/>
      <c r="I83"/>
      <c r="J83"/>
      <c r="K83"/>
      <c r="L83"/>
      <c r="M83"/>
      <c r="N83"/>
    </row>
    <row r="84" spans="1:14" ht="40.799999999999997">
      <c r="A84" s="86" t="s">
        <v>18</v>
      </c>
      <c r="B84" s="18" t="s">
        <v>445</v>
      </c>
      <c r="C84" s="18" t="s">
        <v>446</v>
      </c>
      <c r="D84" s="18" t="s">
        <v>32</v>
      </c>
      <c r="E84" s="18" t="s">
        <v>304</v>
      </c>
      <c r="F84" s="18" t="s">
        <v>33</v>
      </c>
      <c r="G84" s="19" t="s">
        <v>34</v>
      </c>
      <c r="H84"/>
      <c r="I84"/>
      <c r="J84"/>
      <c r="K84"/>
      <c r="L84"/>
      <c r="M84"/>
      <c r="N84"/>
    </row>
    <row r="85" spans="1:14" ht="14.4">
      <c r="A85" s="20">
        <v>1</v>
      </c>
      <c r="B85" s="87" t="s">
        <v>397</v>
      </c>
      <c r="C85" s="87" t="s">
        <v>447</v>
      </c>
      <c r="D85" s="87" t="s">
        <v>396</v>
      </c>
      <c r="E85" s="133">
        <v>1000000</v>
      </c>
      <c r="F85" s="109">
        <v>0.74626865671641796</v>
      </c>
      <c r="G85" s="134">
        <v>2950000000</v>
      </c>
      <c r="H85"/>
      <c r="I85"/>
      <c r="J85"/>
      <c r="K85"/>
      <c r="L85"/>
      <c r="M85"/>
      <c r="N85"/>
    </row>
    <row r="86" spans="1:14" ht="14.4">
      <c r="A86" s="20">
        <v>2</v>
      </c>
      <c r="B86" s="87" t="s">
        <v>422</v>
      </c>
      <c r="C86" s="16" t="s">
        <v>448</v>
      </c>
      <c r="D86" s="95" t="s">
        <v>384</v>
      </c>
      <c r="E86" s="133">
        <v>1000000</v>
      </c>
      <c r="F86" s="109">
        <f>100%-F85</f>
        <v>0.25373134328358204</v>
      </c>
      <c r="G86" s="134">
        <v>1003000000</v>
      </c>
      <c r="H86"/>
      <c r="I86"/>
      <c r="J86"/>
      <c r="K86"/>
      <c r="L86"/>
      <c r="M86"/>
      <c r="N86"/>
    </row>
    <row r="88" spans="1:14" ht="14.4">
      <c r="A88" s="14" t="s">
        <v>249</v>
      </c>
      <c r="B88"/>
      <c r="C88"/>
      <c r="D88"/>
      <c r="E88"/>
      <c r="F88"/>
      <c r="G88"/>
      <c r="H88"/>
      <c r="I88"/>
      <c r="J88"/>
      <c r="K88"/>
      <c r="L88"/>
      <c r="M88"/>
      <c r="N88"/>
    </row>
    <row r="89" spans="1:14" ht="15" thickBot="1">
      <c r="A89"/>
      <c r="B89"/>
      <c r="C89"/>
      <c r="D89"/>
      <c r="E89"/>
      <c r="F89"/>
      <c r="G89"/>
      <c r="H89"/>
      <c r="I89"/>
      <c r="J89" s="9"/>
      <c r="K89"/>
      <c r="L89"/>
      <c r="M89"/>
      <c r="N89" s="10"/>
    </row>
    <row r="90" spans="1:14" ht="29.4" customHeight="1">
      <c r="A90" s="17" t="s">
        <v>250</v>
      </c>
      <c r="B90" s="18" t="s">
        <v>265</v>
      </c>
      <c r="C90" s="19" t="s">
        <v>251</v>
      </c>
      <c r="D90"/>
      <c r="E90"/>
      <c r="F90"/>
      <c r="G90"/>
      <c r="H90"/>
      <c r="I90"/>
      <c r="J90" s="9"/>
      <c r="K90"/>
      <c r="L90"/>
      <c r="M90"/>
      <c r="N90" s="10"/>
    </row>
    <row r="91" spans="1:14" ht="14.4">
      <c r="A91" s="81" t="s">
        <v>396</v>
      </c>
      <c r="B91" s="87" t="s">
        <v>432</v>
      </c>
      <c r="C91" s="84">
        <v>0.52238805970149249</v>
      </c>
      <c r="D91" s="325"/>
      <c r="E91" s="325"/>
      <c r="F91"/>
      <c r="G91"/>
      <c r="H91"/>
      <c r="I91"/>
      <c r="J91" s="9"/>
      <c r="K91"/>
      <c r="L91"/>
      <c r="M91"/>
      <c r="N91" s="10"/>
    </row>
    <row r="92" spans="1:14" ht="14.4">
      <c r="A92" s="116" t="s">
        <v>396</v>
      </c>
      <c r="B92" s="117" t="s">
        <v>433</v>
      </c>
      <c r="C92" s="84">
        <v>0.22388059701492535</v>
      </c>
      <c r="D92"/>
      <c r="E92"/>
      <c r="F92"/>
      <c r="G92"/>
      <c r="H92"/>
      <c r="I92"/>
      <c r="J92"/>
      <c r="K92"/>
      <c r="L92"/>
      <c r="M92"/>
      <c r="N92"/>
    </row>
    <row r="93" spans="1:14" ht="15" thickBot="1">
      <c r="A93" s="111" t="s">
        <v>422</v>
      </c>
      <c r="B93" s="112" t="s">
        <v>422</v>
      </c>
      <c r="C93" s="326">
        <f>I43</f>
        <v>0.2537313432835821</v>
      </c>
      <c r="D93"/>
      <c r="E93" s="325"/>
      <c r="F93"/>
      <c r="G93"/>
      <c r="H93"/>
      <c r="I93"/>
      <c r="J93"/>
      <c r="K93"/>
      <c r="L93"/>
      <c r="M93"/>
      <c r="N93"/>
    </row>
  </sheetData>
  <mergeCells count="6">
    <mergeCell ref="A1:I1"/>
    <mergeCell ref="B18:C18"/>
    <mergeCell ref="A32:B32"/>
    <mergeCell ref="B55:D55"/>
    <mergeCell ref="A2:I2"/>
    <mergeCell ref="A3:I3"/>
  </mergeCells>
  <hyperlinks>
    <hyperlink ref="B13" r:id="rId1"/>
  </hyperlinks>
  <pageMargins left="0.25" right="0.25" top="0.75" bottom="0.75" header="0.3" footer="0.3"/>
  <pageSetup paperSize="9" scale="53" orientation="portrait" horizontalDpi="300" verticalDpi="3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pageSetUpPr fitToPage="1"/>
  </sheetPr>
  <dimension ref="A2:L141"/>
  <sheetViews>
    <sheetView showGridLines="0" zoomScale="55" zoomScaleNormal="55" zoomScalePageLayoutView="60" workbookViewId="0">
      <selection activeCell="C10" sqref="C10"/>
    </sheetView>
  </sheetViews>
  <sheetFormatPr baseColWidth="10" defaultColWidth="11.44140625" defaultRowHeight="18"/>
  <cols>
    <col min="1" max="1" width="93" style="321" bestFit="1" customWidth="1"/>
    <col min="2" max="2" width="19.6640625" style="322" bestFit="1" customWidth="1"/>
    <col min="3" max="3" width="23.33203125" style="322" bestFit="1" customWidth="1"/>
    <col min="4" max="4" width="51.33203125" style="323" customWidth="1"/>
    <col min="5" max="5" width="19.6640625" style="322" bestFit="1" customWidth="1"/>
    <col min="6" max="6" width="23.33203125" style="322" bestFit="1" customWidth="1"/>
    <col min="7" max="7" width="21.88671875" style="285" customWidth="1"/>
    <col min="8" max="8" width="24" style="285" customWidth="1"/>
    <col min="9" max="9" width="26.6640625" style="285" customWidth="1"/>
    <col min="10" max="12" width="11.5546875" style="279" customWidth="1"/>
  </cols>
  <sheetData>
    <row r="2" spans="1:12" ht="21">
      <c r="A2" s="277" t="s">
        <v>384</v>
      </c>
      <c r="B2" s="277"/>
      <c r="C2" s="277"/>
      <c r="D2" s="277"/>
      <c r="E2" s="277"/>
      <c r="F2" s="277"/>
      <c r="G2" s="278"/>
      <c r="H2" s="278"/>
      <c r="I2" s="278"/>
    </row>
    <row r="3" spans="1:12">
      <c r="A3" s="280"/>
      <c r="B3" s="280"/>
      <c r="C3" s="280"/>
      <c r="D3" s="280"/>
      <c r="E3" s="280"/>
      <c r="F3" s="280"/>
      <c r="G3" s="278"/>
      <c r="H3" s="278"/>
      <c r="I3" s="278"/>
    </row>
    <row r="4" spans="1:12">
      <c r="A4" s="96" t="s">
        <v>449</v>
      </c>
      <c r="B4" s="96"/>
      <c r="C4" s="96"/>
      <c r="D4" s="96"/>
      <c r="E4" s="96"/>
      <c r="F4" s="96"/>
      <c r="G4" s="278"/>
      <c r="H4" s="278"/>
      <c r="I4" s="278"/>
    </row>
    <row r="5" spans="1:12" ht="18.600000000000001" thickBot="1">
      <c r="A5" s="281" t="s">
        <v>217</v>
      </c>
      <c r="B5" s="282"/>
      <c r="C5" s="282"/>
      <c r="D5" s="283"/>
      <c r="E5" s="282"/>
      <c r="F5" s="282"/>
      <c r="G5" s="284"/>
    </row>
    <row r="6" spans="1:12" s="158" customFormat="1" ht="36">
      <c r="A6" s="286" t="s">
        <v>35</v>
      </c>
      <c r="B6" s="287" t="s">
        <v>108</v>
      </c>
      <c r="C6" s="287" t="s">
        <v>212</v>
      </c>
      <c r="D6" s="288" t="s">
        <v>36</v>
      </c>
      <c r="E6" s="287" t="s">
        <v>108</v>
      </c>
      <c r="F6" s="289" t="s">
        <v>212</v>
      </c>
      <c r="G6" s="280"/>
      <c r="H6" s="280"/>
      <c r="I6" s="280"/>
      <c r="J6" s="290"/>
      <c r="K6" s="290"/>
      <c r="L6" s="290"/>
    </row>
    <row r="7" spans="1:12" ht="18.600000000000001" thickBot="1">
      <c r="A7" s="291"/>
      <c r="B7" s="292"/>
      <c r="C7" s="292"/>
      <c r="D7" s="293"/>
      <c r="E7" s="292"/>
      <c r="F7" s="294"/>
    </row>
    <row r="8" spans="1:12">
      <c r="A8" s="295" t="s">
        <v>37</v>
      </c>
      <c r="B8" s="296">
        <f>B10+B15+B22</f>
        <v>2882453953</v>
      </c>
      <c r="C8" s="296">
        <f>C10+C15+C22</f>
        <v>3068655969.666667</v>
      </c>
      <c r="D8" s="297" t="s">
        <v>225</v>
      </c>
      <c r="E8" s="296">
        <f>E10+E22+E32</f>
        <v>448432577</v>
      </c>
      <c r="F8" s="296">
        <f>F10+F22+F32</f>
        <v>309979176</v>
      </c>
    </row>
    <row r="9" spans="1:12">
      <c r="A9" s="295"/>
      <c r="B9" s="296"/>
      <c r="C9" s="296"/>
      <c r="D9" s="297"/>
      <c r="E9" s="298"/>
      <c r="F9" s="298"/>
    </row>
    <row r="10" spans="1:12">
      <c r="A10" s="295" t="s">
        <v>306</v>
      </c>
      <c r="B10" s="296">
        <f>+B11+B13+B12</f>
        <v>1362348570</v>
      </c>
      <c r="C10" s="296">
        <f>+C11+C13+C12</f>
        <v>1693483185</v>
      </c>
      <c r="D10" s="297" t="s">
        <v>42</v>
      </c>
      <c r="E10" s="296">
        <f>SUM(E11:E16)</f>
        <v>447667577</v>
      </c>
      <c r="F10" s="296">
        <f>SUM(F11:F16)</f>
        <v>309979176</v>
      </c>
    </row>
    <row r="11" spans="1:12">
      <c r="A11" s="299" t="s">
        <v>38</v>
      </c>
      <c r="B11" s="298">
        <v>0</v>
      </c>
      <c r="C11" s="298">
        <v>0</v>
      </c>
      <c r="D11" s="300" t="s">
        <v>307</v>
      </c>
      <c r="E11" s="298">
        <v>0</v>
      </c>
      <c r="F11" s="298">
        <v>0</v>
      </c>
    </row>
    <row r="12" spans="1:12">
      <c r="A12" s="299" t="s">
        <v>360</v>
      </c>
      <c r="B12" s="298">
        <v>0</v>
      </c>
      <c r="C12" s="298">
        <v>0</v>
      </c>
      <c r="D12" s="300" t="s">
        <v>420</v>
      </c>
      <c r="E12" s="298">
        <v>447667577</v>
      </c>
      <c r="F12" s="298">
        <v>309979176</v>
      </c>
    </row>
    <row r="13" spans="1:12" ht="37.5" customHeight="1">
      <c r="A13" s="299" t="s">
        <v>361</v>
      </c>
      <c r="B13" s="298">
        <v>1362348570</v>
      </c>
      <c r="C13" s="298">
        <v>1693483185</v>
      </c>
      <c r="D13" s="335" t="s">
        <v>346</v>
      </c>
      <c r="E13" s="336">
        <v>0</v>
      </c>
      <c r="F13" s="336">
        <v>0</v>
      </c>
    </row>
    <row r="14" spans="1:12">
      <c r="A14" s="299"/>
      <c r="B14" s="298"/>
      <c r="C14" s="298"/>
      <c r="D14" s="335"/>
      <c r="E14" s="336"/>
      <c r="F14" s="336"/>
    </row>
    <row r="15" spans="1:12" ht="36">
      <c r="A15" s="295" t="s">
        <v>277</v>
      </c>
      <c r="B15" s="296">
        <f>+B16+B17+B18</f>
        <v>314538404</v>
      </c>
      <c r="C15" s="296">
        <f>+C16+C17+C18</f>
        <v>0</v>
      </c>
      <c r="D15" s="300" t="s">
        <v>308</v>
      </c>
      <c r="E15" s="298">
        <v>0</v>
      </c>
      <c r="F15" s="298">
        <v>0</v>
      </c>
    </row>
    <row r="16" spans="1:12">
      <c r="A16" s="299" t="s">
        <v>362</v>
      </c>
      <c r="B16" s="298">
        <v>314538404</v>
      </c>
      <c r="C16" s="298">
        <v>0</v>
      </c>
      <c r="D16" s="300" t="s">
        <v>43</v>
      </c>
      <c r="E16" s="298">
        <v>0</v>
      </c>
      <c r="F16" s="298">
        <v>0</v>
      </c>
    </row>
    <row r="17" spans="1:6">
      <c r="A17" s="299" t="s">
        <v>451</v>
      </c>
      <c r="B17" s="298">
        <v>177521918</v>
      </c>
      <c r="C17" s="298">
        <v>0</v>
      </c>
      <c r="D17" s="297"/>
      <c r="E17" s="298"/>
      <c r="F17" s="298"/>
    </row>
    <row r="18" spans="1:6">
      <c r="A18" s="299" t="s">
        <v>452</v>
      </c>
      <c r="B18" s="298">
        <v>-177521918</v>
      </c>
      <c r="C18" s="298">
        <v>0</v>
      </c>
      <c r="D18" s="300" t="s">
        <v>226</v>
      </c>
      <c r="E18" s="298"/>
      <c r="F18" s="298"/>
    </row>
    <row r="19" spans="1:6">
      <c r="A19" s="299"/>
      <c r="B19" s="301"/>
      <c r="C19" s="301"/>
      <c r="D19" s="300" t="s">
        <v>44</v>
      </c>
      <c r="E19" s="298"/>
      <c r="F19" s="298"/>
    </row>
    <row r="20" spans="1:6">
      <c r="A20" s="299"/>
      <c r="B20" s="301"/>
      <c r="C20" s="301"/>
      <c r="D20" s="300" t="s">
        <v>45</v>
      </c>
      <c r="E20" s="298" t="s">
        <v>41</v>
      </c>
      <c r="F20" s="298" t="s">
        <v>41</v>
      </c>
    </row>
    <row r="21" spans="1:6">
      <c r="A21" s="299"/>
      <c r="B21" s="301"/>
      <c r="C21" s="301"/>
      <c r="D21" s="300" t="s">
        <v>46</v>
      </c>
      <c r="E21" s="301">
        <v>0</v>
      </c>
      <c r="F21" s="301">
        <v>0</v>
      </c>
    </row>
    <row r="22" spans="1:6">
      <c r="A22" s="295" t="s">
        <v>278</v>
      </c>
      <c r="B22" s="296">
        <f>B23+B24+B26+B27+B28+B30+B33</f>
        <v>1205566979</v>
      </c>
      <c r="C22" s="296">
        <f>C23+C24+C26+C27+C28+C30+C33</f>
        <v>1375172784.6666667</v>
      </c>
      <c r="D22" s="297" t="s">
        <v>480</v>
      </c>
      <c r="E22" s="296">
        <f>SUM(E23:E30)</f>
        <v>765000</v>
      </c>
      <c r="F22" s="296">
        <f>SUM(F23:F30)</f>
        <v>0</v>
      </c>
    </row>
    <row r="23" spans="1:6">
      <c r="A23" s="299" t="s">
        <v>47</v>
      </c>
      <c r="B23" s="298">
        <v>0</v>
      </c>
      <c r="C23" s="298">
        <v>0</v>
      </c>
      <c r="D23" s="300" t="s">
        <v>50</v>
      </c>
      <c r="E23" s="298">
        <v>0</v>
      </c>
      <c r="F23" s="298">
        <v>0</v>
      </c>
    </row>
    <row r="24" spans="1:6">
      <c r="A24" s="299" t="s">
        <v>364</v>
      </c>
      <c r="B24" s="298">
        <v>0</v>
      </c>
      <c r="C24" s="298">
        <v>0</v>
      </c>
      <c r="D24" s="300" t="s">
        <v>51</v>
      </c>
      <c r="E24" s="298">
        <v>0</v>
      </c>
      <c r="F24" s="298">
        <v>0</v>
      </c>
    </row>
    <row r="25" spans="1:6">
      <c r="A25" s="299"/>
      <c r="B25" s="298"/>
      <c r="C25" s="298"/>
      <c r="D25" s="300" t="s">
        <v>216</v>
      </c>
      <c r="E25" s="298">
        <v>0</v>
      </c>
      <c r="F25" s="298">
        <v>0</v>
      </c>
    </row>
    <row r="26" spans="1:6">
      <c r="A26" s="299" t="s">
        <v>48</v>
      </c>
      <c r="B26" s="298">
        <v>0</v>
      </c>
      <c r="C26" s="298">
        <v>0</v>
      </c>
      <c r="D26" s="300" t="s">
        <v>52</v>
      </c>
      <c r="E26" s="298">
        <v>0</v>
      </c>
      <c r="F26" s="298">
        <v>0</v>
      </c>
    </row>
    <row r="27" spans="1:6">
      <c r="A27" s="299" t="s">
        <v>365</v>
      </c>
      <c r="B27" s="298">
        <v>156350312</v>
      </c>
      <c r="C27" s="298">
        <v>124293618</v>
      </c>
      <c r="D27" s="300" t="s">
        <v>53</v>
      </c>
      <c r="E27" s="298">
        <v>765000</v>
      </c>
      <c r="F27" s="298">
        <v>0</v>
      </c>
    </row>
    <row r="28" spans="1:6">
      <c r="A28" s="299" t="s">
        <v>282</v>
      </c>
      <c r="B28" s="298">
        <v>0</v>
      </c>
      <c r="C28" s="298">
        <v>0</v>
      </c>
      <c r="D28" s="300" t="s">
        <v>347</v>
      </c>
      <c r="E28" s="298">
        <v>0</v>
      </c>
      <c r="F28" s="298">
        <v>0</v>
      </c>
    </row>
    <row r="29" spans="1:6">
      <c r="A29" s="299" t="s">
        <v>309</v>
      </c>
      <c r="B29" s="298"/>
      <c r="C29" s="298"/>
      <c r="D29" s="300" t="s">
        <v>310</v>
      </c>
      <c r="E29" s="298">
        <v>0</v>
      </c>
      <c r="F29" s="298">
        <v>0</v>
      </c>
    </row>
    <row r="30" spans="1:6">
      <c r="A30" s="299" t="s">
        <v>49</v>
      </c>
      <c r="B30" s="298">
        <v>1047000000</v>
      </c>
      <c r="C30" s="298">
        <v>1247000000</v>
      </c>
      <c r="D30" s="300" t="s">
        <v>64</v>
      </c>
      <c r="E30" s="301">
        <v>0</v>
      </c>
      <c r="F30" s="301">
        <v>0</v>
      </c>
    </row>
    <row r="31" spans="1:6">
      <c r="A31" s="299"/>
      <c r="B31" s="298"/>
      <c r="C31" s="298"/>
      <c r="D31" s="297"/>
      <c r="E31" s="302"/>
      <c r="F31" s="302"/>
    </row>
    <row r="32" spans="1:6">
      <c r="A32" s="299" t="s">
        <v>198</v>
      </c>
      <c r="B32" s="298"/>
      <c r="C32" s="298"/>
      <c r="D32" s="297" t="s">
        <v>55</v>
      </c>
      <c r="E32" s="302">
        <f>SUM(E33:E35)</f>
        <v>0</v>
      </c>
      <c r="F32" s="302">
        <f>SUM(F33:F35)</f>
        <v>0</v>
      </c>
    </row>
    <row r="33" spans="1:7">
      <c r="A33" s="299" t="s">
        <v>246</v>
      </c>
      <c r="B33" s="298">
        <v>2216667</v>
      </c>
      <c r="C33" s="298">
        <v>3879166.666666666</v>
      </c>
      <c r="D33" s="300" t="s">
        <v>56</v>
      </c>
      <c r="E33" s="301">
        <v>0</v>
      </c>
      <c r="F33" s="301">
        <v>0</v>
      </c>
    </row>
    <row r="34" spans="1:7">
      <c r="A34" s="295" t="s">
        <v>54</v>
      </c>
      <c r="B34" s="301"/>
      <c r="C34" s="301"/>
      <c r="D34" s="300" t="s">
        <v>199</v>
      </c>
      <c r="E34" s="301">
        <v>0</v>
      </c>
      <c r="F34" s="301">
        <v>0</v>
      </c>
    </row>
    <row r="35" spans="1:7">
      <c r="A35" s="295" t="s">
        <v>311</v>
      </c>
      <c r="B35" s="301"/>
      <c r="C35" s="301"/>
      <c r="D35" s="300" t="s">
        <v>312</v>
      </c>
      <c r="E35" s="301">
        <v>0</v>
      </c>
      <c r="F35" s="301">
        <v>0</v>
      </c>
    </row>
    <row r="36" spans="1:7">
      <c r="A36" s="295"/>
      <c r="B36" s="301"/>
      <c r="C36" s="301"/>
      <c r="D36" s="297"/>
      <c r="E36" s="296"/>
      <c r="F36" s="296"/>
    </row>
    <row r="37" spans="1:7">
      <c r="A37" s="295" t="s">
        <v>57</v>
      </c>
      <c r="B37" s="296">
        <f>+B10+B22+B15</f>
        <v>2882453953</v>
      </c>
      <c r="C37" s="296">
        <f>+C10+C22+C15</f>
        <v>3068655969.666667</v>
      </c>
      <c r="D37" s="297"/>
      <c r="E37" s="296"/>
      <c r="F37" s="296"/>
      <c r="G37" s="303"/>
    </row>
    <row r="38" spans="1:7">
      <c r="A38" s="299"/>
      <c r="B38" s="298"/>
      <c r="C38" s="298"/>
      <c r="D38" s="300"/>
      <c r="E38" s="298"/>
      <c r="F38" s="298"/>
    </row>
    <row r="39" spans="1:7">
      <c r="A39" s="295" t="s">
        <v>58</v>
      </c>
      <c r="B39" s="298"/>
      <c r="C39" s="298"/>
      <c r="D39" s="297" t="s">
        <v>67</v>
      </c>
      <c r="E39" s="302">
        <f>E40+E44+E48+E51</f>
        <v>0</v>
      </c>
      <c r="F39" s="302">
        <f>F40+F44+F48+F51</f>
        <v>0</v>
      </c>
    </row>
    <row r="40" spans="1:7">
      <c r="A40" s="295" t="s">
        <v>279</v>
      </c>
      <c r="B40" s="296">
        <f>SUM(B41:B45)</f>
        <v>1003000000</v>
      </c>
      <c r="C40" s="296">
        <f>SUM(C41:C45)</f>
        <v>1003000000</v>
      </c>
      <c r="D40" s="297" t="s">
        <v>219</v>
      </c>
      <c r="E40" s="296">
        <f>SUM(E42:E43)</f>
        <v>0</v>
      </c>
      <c r="F40" s="296">
        <f>SUM(F42:F43)</f>
        <v>0</v>
      </c>
    </row>
    <row r="41" spans="1:7">
      <c r="A41" s="299" t="s">
        <v>40</v>
      </c>
      <c r="B41" s="298"/>
      <c r="C41" s="298"/>
      <c r="D41" s="300" t="s">
        <v>218</v>
      </c>
      <c r="E41" s="298">
        <v>0</v>
      </c>
      <c r="F41" s="298">
        <v>0</v>
      </c>
    </row>
    <row r="42" spans="1:7">
      <c r="A42" s="299" t="s">
        <v>40</v>
      </c>
      <c r="B42" s="298">
        <v>0</v>
      </c>
      <c r="C42" s="298">
        <v>0</v>
      </c>
      <c r="D42" s="300" t="s">
        <v>62</v>
      </c>
      <c r="E42" s="298">
        <v>0</v>
      </c>
      <c r="F42" s="298">
        <v>0</v>
      </c>
    </row>
    <row r="43" spans="1:7">
      <c r="A43" s="299" t="s">
        <v>363</v>
      </c>
      <c r="B43" s="298">
        <v>1003000000</v>
      </c>
      <c r="C43" s="298">
        <v>1003000000</v>
      </c>
      <c r="D43" s="300" t="s">
        <v>63</v>
      </c>
      <c r="E43" s="298">
        <v>0</v>
      </c>
      <c r="F43" s="298">
        <v>0</v>
      </c>
    </row>
    <row r="44" spans="1:7" ht="37.5" customHeight="1">
      <c r="A44" s="299" t="s">
        <v>305</v>
      </c>
      <c r="B44" s="298">
        <v>0</v>
      </c>
      <c r="C44" s="298">
        <v>0</v>
      </c>
      <c r="D44" s="333" t="s">
        <v>345</v>
      </c>
      <c r="E44" s="334">
        <f>E46</f>
        <v>0</v>
      </c>
      <c r="F44" s="334">
        <f>F46</f>
        <v>0</v>
      </c>
    </row>
    <row r="45" spans="1:7">
      <c r="A45" s="295"/>
      <c r="B45" s="298"/>
      <c r="C45" s="298"/>
      <c r="D45" s="333"/>
      <c r="E45" s="334"/>
      <c r="F45" s="334"/>
    </row>
    <row r="46" spans="1:7">
      <c r="A46" s="295" t="s">
        <v>59</v>
      </c>
      <c r="B46" s="298"/>
      <c r="C46" s="298"/>
      <c r="D46" s="300" t="s">
        <v>64</v>
      </c>
      <c r="E46" s="301">
        <v>0</v>
      </c>
      <c r="F46" s="301">
        <v>0</v>
      </c>
    </row>
    <row r="47" spans="1:7">
      <c r="A47" s="299" t="s">
        <v>47</v>
      </c>
      <c r="B47" s="298"/>
      <c r="C47" s="298"/>
      <c r="D47" s="300"/>
      <c r="E47" s="298"/>
      <c r="F47" s="298"/>
    </row>
    <row r="48" spans="1:7">
      <c r="A48" s="299" t="s">
        <v>48</v>
      </c>
      <c r="B48" s="298"/>
      <c r="C48" s="298"/>
      <c r="D48" s="297" t="s">
        <v>226</v>
      </c>
      <c r="E48" s="296">
        <f>SUM(E49:E50)</f>
        <v>0</v>
      </c>
      <c r="F48" s="296">
        <f>SUM(F49:F50)</f>
        <v>0</v>
      </c>
    </row>
    <row r="49" spans="1:6">
      <c r="A49" s="299" t="s">
        <v>60</v>
      </c>
      <c r="B49" s="298"/>
      <c r="C49" s="298"/>
      <c r="D49" s="300" t="s">
        <v>65</v>
      </c>
      <c r="E49" s="298">
        <v>0</v>
      </c>
      <c r="F49" s="298">
        <v>0</v>
      </c>
    </row>
    <row r="50" spans="1:6">
      <c r="A50" s="299" t="s">
        <v>313</v>
      </c>
      <c r="B50" s="298" t="s">
        <v>41</v>
      </c>
      <c r="C50" s="298" t="s">
        <v>41</v>
      </c>
      <c r="D50" s="300" t="s">
        <v>314</v>
      </c>
      <c r="E50" s="298" t="s">
        <v>41</v>
      </c>
      <c r="F50" s="298" t="s">
        <v>41</v>
      </c>
    </row>
    <row r="51" spans="1:6">
      <c r="A51" s="299" t="s">
        <v>49</v>
      </c>
      <c r="B51" s="298"/>
      <c r="C51" s="298"/>
      <c r="D51" s="297" t="s">
        <v>200</v>
      </c>
      <c r="E51" s="302">
        <f>SUM(E52:E54)</f>
        <v>0</v>
      </c>
      <c r="F51" s="302">
        <f>SUM(F52:F54)</f>
        <v>0</v>
      </c>
    </row>
    <row r="52" spans="1:6">
      <c r="A52" s="299" t="s">
        <v>198</v>
      </c>
      <c r="B52" s="298"/>
      <c r="C52" s="298"/>
      <c r="D52" s="300" t="s">
        <v>66</v>
      </c>
      <c r="E52" s="301">
        <v>0</v>
      </c>
      <c r="F52" s="301">
        <v>0</v>
      </c>
    </row>
    <row r="53" spans="1:6">
      <c r="A53" s="299" t="s">
        <v>315</v>
      </c>
      <c r="B53" s="298"/>
      <c r="C53" s="298"/>
      <c r="D53" s="300" t="s">
        <v>316</v>
      </c>
      <c r="E53" s="301">
        <v>0</v>
      </c>
      <c r="F53" s="301">
        <v>0</v>
      </c>
    </row>
    <row r="54" spans="1:6">
      <c r="A54" s="295"/>
      <c r="B54" s="298" t="s">
        <v>61</v>
      </c>
      <c r="C54" s="298" t="s">
        <v>61</v>
      </c>
      <c r="D54" s="300" t="s">
        <v>317</v>
      </c>
      <c r="E54" s="301">
        <v>0</v>
      </c>
      <c r="F54" s="301">
        <v>0</v>
      </c>
    </row>
    <row r="55" spans="1:6">
      <c r="A55" s="295" t="s">
        <v>419</v>
      </c>
      <c r="B55" s="302">
        <f>SUM(B56:B67)</f>
        <v>156811277</v>
      </c>
      <c r="C55" s="302">
        <f>SUM(C56:C67)</f>
        <v>154811277</v>
      </c>
      <c r="D55" s="297"/>
      <c r="E55" s="302"/>
      <c r="F55" s="302"/>
    </row>
    <row r="56" spans="1:6">
      <c r="A56" s="299" t="s">
        <v>366</v>
      </c>
      <c r="B56" s="301">
        <v>60568182</v>
      </c>
      <c r="C56" s="301">
        <v>58568182</v>
      </c>
      <c r="D56" s="297"/>
      <c r="E56" s="301"/>
      <c r="F56" s="301"/>
    </row>
    <row r="57" spans="1:6">
      <c r="A57" s="299" t="s">
        <v>367</v>
      </c>
      <c r="B57" s="298"/>
      <c r="C57" s="298"/>
      <c r="D57" s="297" t="s">
        <v>68</v>
      </c>
      <c r="E57" s="302">
        <f>E8+E39</f>
        <v>448432577</v>
      </c>
      <c r="F57" s="302">
        <f>F8+F39</f>
        <v>309979176</v>
      </c>
    </row>
    <row r="58" spans="1:6">
      <c r="A58" s="299" t="s">
        <v>368</v>
      </c>
      <c r="B58" s="298">
        <v>0</v>
      </c>
      <c r="C58" s="298">
        <v>0</v>
      </c>
      <c r="D58" s="304"/>
      <c r="E58" s="305"/>
      <c r="F58" s="305"/>
    </row>
    <row r="59" spans="1:6">
      <c r="A59" s="299" t="s">
        <v>369</v>
      </c>
      <c r="B59" s="298"/>
      <c r="C59" s="298"/>
      <c r="D59" s="304"/>
      <c r="E59" s="305"/>
      <c r="F59" s="305"/>
    </row>
    <row r="60" spans="1:6">
      <c r="A60" s="299" t="s">
        <v>343</v>
      </c>
      <c r="B60" s="298">
        <v>96243095</v>
      </c>
      <c r="C60" s="298">
        <v>96243095</v>
      </c>
      <c r="D60" s="304"/>
      <c r="E60" s="305"/>
      <c r="F60" s="305"/>
    </row>
    <row r="61" spans="1:6">
      <c r="A61" s="299" t="s">
        <v>370</v>
      </c>
      <c r="B61" s="298"/>
      <c r="C61" s="298"/>
      <c r="D61" s="304"/>
      <c r="E61" s="305"/>
      <c r="F61" s="305"/>
    </row>
    <row r="62" spans="1:6">
      <c r="A62" s="299" t="s">
        <v>371</v>
      </c>
      <c r="B62" s="298">
        <v>0</v>
      </c>
      <c r="C62" s="298">
        <v>0</v>
      </c>
      <c r="D62" s="304"/>
      <c r="E62" s="305"/>
      <c r="F62" s="305"/>
    </row>
    <row r="63" spans="1:6">
      <c r="A63" s="299" t="s">
        <v>372</v>
      </c>
      <c r="B63" s="301"/>
      <c r="C63" s="301"/>
      <c r="D63" s="304" t="s">
        <v>227</v>
      </c>
      <c r="E63" s="306">
        <f>SUM(E64:E69)</f>
        <v>3641814471</v>
      </c>
      <c r="F63" s="306">
        <f>SUM(F64:F69)</f>
        <v>3964469888.575758</v>
      </c>
    </row>
    <row r="64" spans="1:6">
      <c r="A64" s="299"/>
      <c r="B64" s="298"/>
      <c r="C64" s="298"/>
      <c r="D64" s="307" t="s">
        <v>373</v>
      </c>
      <c r="E64" s="308">
        <v>3953000000</v>
      </c>
      <c r="F64" s="308">
        <v>3753000000</v>
      </c>
    </row>
    <row r="65" spans="1:11">
      <c r="A65" s="299"/>
      <c r="B65" s="301"/>
      <c r="C65" s="301"/>
      <c r="D65" s="307" t="s">
        <v>374</v>
      </c>
      <c r="E65" s="308">
        <v>0</v>
      </c>
      <c r="F65" s="308">
        <v>0</v>
      </c>
    </row>
    <row r="66" spans="1:11">
      <c r="A66" s="299"/>
      <c r="B66" s="301"/>
      <c r="C66" s="301"/>
      <c r="D66" s="307" t="s">
        <v>398</v>
      </c>
      <c r="E66" s="308">
        <v>1047000000</v>
      </c>
      <c r="F66" s="308">
        <v>1247000000</v>
      </c>
      <c r="G66" s="303"/>
    </row>
    <row r="67" spans="1:11">
      <c r="A67" s="299"/>
      <c r="B67" s="301"/>
      <c r="C67" s="301"/>
      <c r="D67" s="307" t="s">
        <v>375</v>
      </c>
      <c r="E67" s="308">
        <v>0</v>
      </c>
      <c r="F67" s="308">
        <v>0</v>
      </c>
    </row>
    <row r="68" spans="1:11">
      <c r="A68" s="299"/>
      <c r="B68" s="301"/>
      <c r="C68" s="301"/>
      <c r="D68" s="307" t="s">
        <v>376</v>
      </c>
      <c r="E68" s="308">
        <v>-1035530111</v>
      </c>
      <c r="F68" s="308">
        <v>-420000</v>
      </c>
    </row>
    <row r="69" spans="1:11">
      <c r="A69" s="299"/>
      <c r="B69" s="301"/>
      <c r="C69" s="301"/>
      <c r="D69" s="304" t="s">
        <v>377</v>
      </c>
      <c r="E69" s="308">
        <f>RESULTADO!B74</f>
        <v>-322655418</v>
      </c>
      <c r="F69" s="308">
        <v>-1035110111.4242419</v>
      </c>
    </row>
    <row r="70" spans="1:11">
      <c r="A70" s="295" t="s">
        <v>280</v>
      </c>
      <c r="B70" s="296">
        <f>+B71+B72</f>
        <v>47981818</v>
      </c>
      <c r="C70" s="296">
        <f>+C71+C72</f>
        <v>47981817.909090906</v>
      </c>
      <c r="D70" s="307"/>
      <c r="E70" s="308"/>
      <c r="F70" s="308"/>
    </row>
    <row r="71" spans="1:11" ht="36">
      <c r="A71" s="299" t="s">
        <v>301</v>
      </c>
      <c r="B71" s="298">
        <v>15909091</v>
      </c>
      <c r="C71" s="298">
        <v>15909090.909090908</v>
      </c>
      <c r="D71" s="304" t="s">
        <v>72</v>
      </c>
      <c r="E71" s="306">
        <f>+E63</f>
        <v>3641814471</v>
      </c>
      <c r="F71" s="306">
        <f>+F63</f>
        <v>3964469888.575758</v>
      </c>
      <c r="G71" s="303"/>
      <c r="H71" s="303"/>
    </row>
    <row r="72" spans="1:11">
      <c r="A72" s="299" t="s">
        <v>302</v>
      </c>
      <c r="B72" s="298">
        <v>32072727</v>
      </c>
      <c r="C72" s="298">
        <v>32072727</v>
      </c>
      <c r="D72" s="307"/>
      <c r="E72" s="308"/>
      <c r="F72" s="308"/>
      <c r="G72" s="303"/>
    </row>
    <row r="73" spans="1:11">
      <c r="A73" s="299" t="s">
        <v>73</v>
      </c>
      <c r="B73" s="298"/>
      <c r="C73" s="298"/>
      <c r="D73" s="307"/>
      <c r="E73" s="308"/>
      <c r="F73" s="308"/>
    </row>
    <row r="74" spans="1:11">
      <c r="A74" s="299" t="s">
        <v>74</v>
      </c>
      <c r="B74" s="298"/>
      <c r="C74" s="298"/>
      <c r="D74" s="307"/>
      <c r="E74" s="308"/>
      <c r="F74" s="308"/>
      <c r="G74" s="303"/>
    </row>
    <row r="75" spans="1:11">
      <c r="A75" s="295" t="s">
        <v>75</v>
      </c>
      <c r="B75" s="296">
        <f>B40+B55+B70</f>
        <v>1207793095</v>
      </c>
      <c r="C75" s="296">
        <f>C40+C55+C70</f>
        <v>1205793094.909091</v>
      </c>
      <c r="D75" s="304"/>
      <c r="E75" s="308"/>
      <c r="F75" s="308"/>
    </row>
    <row r="76" spans="1:11">
      <c r="A76" s="299"/>
      <c r="B76" s="298"/>
      <c r="C76" s="298"/>
      <c r="D76" s="309"/>
      <c r="E76" s="310"/>
      <c r="F76" s="310"/>
    </row>
    <row r="77" spans="1:11" ht="18.600000000000001" thickBot="1">
      <c r="A77" s="311" t="s">
        <v>215</v>
      </c>
      <c r="B77" s="312">
        <f>+B37+B75</f>
        <v>4090247048</v>
      </c>
      <c r="C77" s="312">
        <f>+C37+C75</f>
        <v>4274449064.575758</v>
      </c>
      <c r="D77" s="313" t="s">
        <v>76</v>
      </c>
      <c r="E77" s="314">
        <f>E71+E57</f>
        <v>4090247048</v>
      </c>
      <c r="F77" s="314">
        <f>F71+F57</f>
        <v>4274449064.575758</v>
      </c>
      <c r="G77" s="315"/>
      <c r="H77" s="315"/>
    </row>
    <row r="79" spans="1:11">
      <c r="A79"/>
      <c r="B79" s="172"/>
      <c r="C79" s="172"/>
      <c r="D79"/>
      <c r="E79" s="316"/>
      <c r="F79" s="316"/>
      <c r="G79" s="284"/>
      <c r="H79" s="284"/>
      <c r="I79" s="284"/>
      <c r="J79"/>
      <c r="K79"/>
    </row>
    <row r="80" spans="1:11">
      <c r="A80"/>
      <c r="B80" s="172"/>
      <c r="C80"/>
      <c r="D80"/>
      <c r="E80"/>
      <c r="F80" s="282"/>
      <c r="G80" s="284"/>
      <c r="H80" s="284"/>
      <c r="I80" s="284"/>
      <c r="J80"/>
      <c r="K80"/>
    </row>
    <row r="81" spans="1:11">
      <c r="A81"/>
      <c r="B81"/>
      <c r="C81"/>
      <c r="D81"/>
      <c r="E81"/>
      <c r="F81" s="282"/>
      <c r="G81" s="284"/>
      <c r="H81" s="284"/>
      <c r="I81" s="284"/>
      <c r="J81"/>
      <c r="K81"/>
    </row>
    <row r="82" spans="1:11">
      <c r="A82"/>
      <c r="B82"/>
      <c r="C82"/>
      <c r="D82"/>
      <c r="E82"/>
      <c r="F82" s="282"/>
      <c r="G82" s="284"/>
      <c r="H82" s="284"/>
      <c r="I82" s="284"/>
      <c r="J82"/>
      <c r="K82"/>
    </row>
    <row r="83" spans="1:11">
      <c r="A83"/>
      <c r="B83"/>
      <c r="C83"/>
      <c r="D83"/>
      <c r="E83"/>
      <c r="F83" s="282"/>
      <c r="G83" s="284"/>
      <c r="H83" s="284"/>
      <c r="I83" s="284"/>
      <c r="J83"/>
      <c r="K83"/>
    </row>
    <row r="84" spans="1:11">
      <c r="A84"/>
      <c r="B84"/>
      <c r="C84"/>
      <c r="D84"/>
      <c r="E84"/>
      <c r="F84" s="282"/>
      <c r="G84" s="284"/>
      <c r="H84" s="284"/>
      <c r="I84" s="284"/>
      <c r="J84"/>
      <c r="K84"/>
    </row>
    <row r="85" spans="1:11">
      <c r="A85"/>
      <c r="B85"/>
      <c r="C85"/>
      <c r="D85"/>
      <c r="E85"/>
      <c r="F85" s="282"/>
      <c r="G85" s="284"/>
      <c r="H85" s="284"/>
      <c r="I85" s="284"/>
      <c r="J85"/>
      <c r="K85"/>
    </row>
    <row r="86" spans="1:11">
      <c r="A86"/>
      <c r="B86"/>
      <c r="C86"/>
      <c r="D86"/>
      <c r="E86"/>
      <c r="F86" s="282"/>
      <c r="G86" s="284"/>
      <c r="H86" s="284"/>
      <c r="I86" s="284"/>
      <c r="J86"/>
      <c r="K86"/>
    </row>
    <row r="87" spans="1:11">
      <c r="A87"/>
      <c r="B87"/>
      <c r="C87"/>
      <c r="D87"/>
      <c r="E87"/>
      <c r="F87" s="282"/>
      <c r="G87" s="284"/>
      <c r="H87" s="284"/>
      <c r="I87" s="284"/>
      <c r="J87"/>
      <c r="K87"/>
    </row>
    <row r="88" spans="1:11">
      <c r="A88"/>
      <c r="B88"/>
      <c r="C88"/>
      <c r="D88"/>
      <c r="E88"/>
      <c r="F88" s="282"/>
      <c r="G88" s="284"/>
      <c r="H88" s="284"/>
      <c r="I88" s="284"/>
      <c r="J88"/>
      <c r="K88"/>
    </row>
    <row r="89" spans="1:11">
      <c r="A89"/>
      <c r="B89"/>
      <c r="C89"/>
      <c r="D89"/>
      <c r="E89"/>
      <c r="F89" s="282"/>
      <c r="G89" s="284"/>
      <c r="H89" s="284"/>
      <c r="I89" s="284"/>
      <c r="J89"/>
      <c r="K89"/>
    </row>
    <row r="90" spans="1:11">
      <c r="A90"/>
      <c r="B90"/>
      <c r="C90"/>
      <c r="D90"/>
      <c r="E90"/>
      <c r="F90" s="282"/>
      <c r="G90" s="284"/>
      <c r="H90" s="284"/>
      <c r="I90" s="284"/>
      <c r="J90"/>
      <c r="K90"/>
    </row>
    <row r="91" spans="1:11">
      <c r="A91"/>
      <c r="B91"/>
      <c r="C91"/>
      <c r="D91"/>
      <c r="E91"/>
      <c r="F91" s="282"/>
      <c r="G91" s="284"/>
      <c r="H91" s="284"/>
      <c r="I91" s="284"/>
      <c r="J91"/>
      <c r="K91"/>
    </row>
    <row r="92" spans="1:11">
      <c r="A92"/>
      <c r="B92"/>
      <c r="C92"/>
      <c r="D92"/>
      <c r="E92"/>
      <c r="F92" s="282"/>
      <c r="G92" s="284"/>
      <c r="H92" s="284"/>
      <c r="I92" s="284"/>
      <c r="J92"/>
      <c r="K92"/>
    </row>
    <row r="93" spans="1:11">
      <c r="A93"/>
      <c r="B93"/>
      <c r="C93"/>
      <c r="D93"/>
      <c r="E93"/>
      <c r="F93" s="282"/>
      <c r="G93" s="284"/>
      <c r="H93" s="284"/>
      <c r="I93" s="284"/>
      <c r="J93"/>
      <c r="K93"/>
    </row>
    <row r="94" spans="1:11">
      <c r="A94"/>
      <c r="B94"/>
      <c r="C94"/>
      <c r="D94"/>
      <c r="E94"/>
      <c r="F94" s="282"/>
      <c r="G94" s="284"/>
      <c r="H94" s="284"/>
      <c r="I94" s="284"/>
      <c r="J94"/>
      <c r="K94"/>
    </row>
    <row r="95" spans="1:11">
      <c r="A95"/>
      <c r="B95"/>
      <c r="C95"/>
      <c r="D95"/>
      <c r="E95"/>
      <c r="F95" s="282"/>
      <c r="G95" s="284"/>
      <c r="H95" s="284"/>
      <c r="I95" s="284"/>
      <c r="J95"/>
      <c r="K95"/>
    </row>
    <row r="96" spans="1:11">
      <c r="A96"/>
      <c r="B96"/>
      <c r="C96"/>
      <c r="D96"/>
      <c r="E96"/>
      <c r="F96" s="282"/>
      <c r="G96" s="284"/>
      <c r="H96" s="284"/>
      <c r="I96" s="284"/>
      <c r="J96"/>
      <c r="K96"/>
    </row>
    <row r="97" spans="1:11">
      <c r="A97"/>
      <c r="B97"/>
      <c r="C97"/>
      <c r="D97"/>
      <c r="E97"/>
      <c r="F97" s="282"/>
      <c r="G97" s="284"/>
      <c r="H97" s="284"/>
      <c r="I97" s="284"/>
      <c r="J97"/>
      <c r="K97"/>
    </row>
    <row r="98" spans="1:11">
      <c r="A98"/>
      <c r="B98"/>
      <c r="C98"/>
      <c r="D98"/>
      <c r="E98"/>
      <c r="F98" s="282"/>
      <c r="G98" s="284"/>
      <c r="H98" s="284"/>
      <c r="I98" s="284"/>
      <c r="J98"/>
      <c r="K98"/>
    </row>
    <row r="99" spans="1:11">
      <c r="A99"/>
      <c r="B99"/>
      <c r="C99"/>
      <c r="D99"/>
      <c r="E99"/>
      <c r="F99" s="282"/>
      <c r="G99" s="284"/>
      <c r="H99" s="284"/>
      <c r="I99" s="284"/>
      <c r="J99"/>
      <c r="K99"/>
    </row>
    <row r="100" spans="1:11">
      <c r="A100"/>
      <c r="B100"/>
      <c r="C100"/>
      <c r="D100"/>
      <c r="E100"/>
      <c r="F100" s="282"/>
      <c r="G100" s="284"/>
      <c r="H100" s="284"/>
      <c r="I100" s="284"/>
      <c r="J100"/>
      <c r="K100"/>
    </row>
    <row r="101" spans="1:11">
      <c r="A101"/>
      <c r="B101"/>
      <c r="C101"/>
      <c r="D101"/>
      <c r="E101"/>
      <c r="F101" s="282"/>
      <c r="G101" s="284"/>
      <c r="H101" s="284"/>
      <c r="I101" s="284"/>
      <c r="J101"/>
      <c r="K101"/>
    </row>
    <row r="102" spans="1:11">
      <c r="A102"/>
      <c r="B102"/>
      <c r="C102"/>
      <c r="D102"/>
      <c r="E102"/>
      <c r="F102" s="282"/>
      <c r="G102" s="284"/>
      <c r="H102" s="284"/>
      <c r="I102" s="284"/>
      <c r="J102"/>
      <c r="K102"/>
    </row>
    <row r="103" spans="1:11">
      <c r="A103"/>
      <c r="B103"/>
      <c r="C103"/>
      <c r="D103"/>
      <c r="E103"/>
      <c r="F103" s="282"/>
      <c r="G103" s="284"/>
      <c r="H103" s="284"/>
      <c r="I103" s="284"/>
      <c r="J103"/>
      <c r="K103"/>
    </row>
    <row r="104" spans="1:11">
      <c r="A104"/>
      <c r="B104"/>
      <c r="C104"/>
      <c r="D104"/>
      <c r="E104"/>
      <c r="F104" s="282"/>
      <c r="G104" s="284"/>
      <c r="H104" s="284"/>
      <c r="I104" s="284"/>
      <c r="J104"/>
      <c r="K104"/>
    </row>
    <row r="105" spans="1:11">
      <c r="A105"/>
      <c r="B105"/>
      <c r="C105"/>
      <c r="D105"/>
      <c r="E105"/>
      <c r="F105" s="282"/>
      <c r="G105" s="284"/>
      <c r="H105" s="284"/>
      <c r="I105" s="284"/>
      <c r="J105"/>
      <c r="K105"/>
    </row>
    <row r="106" spans="1:11">
      <c r="A106"/>
      <c r="B106"/>
      <c r="C106"/>
      <c r="D106"/>
      <c r="E106"/>
      <c r="F106" s="282"/>
      <c r="G106" s="284"/>
      <c r="H106" s="284"/>
      <c r="I106" s="284"/>
      <c r="J106"/>
      <c r="K106"/>
    </row>
    <row r="107" spans="1:11">
      <c r="A107"/>
      <c r="B107"/>
      <c r="C107"/>
      <c r="D107"/>
      <c r="E107"/>
      <c r="F107" s="282"/>
      <c r="G107" s="284"/>
      <c r="H107" s="284"/>
      <c r="I107" s="284"/>
      <c r="J107"/>
      <c r="K107"/>
    </row>
    <row r="108" spans="1:11">
      <c r="A108"/>
      <c r="B108"/>
      <c r="C108"/>
      <c r="D108"/>
      <c r="E108"/>
      <c r="F108" s="282"/>
      <c r="G108" s="284"/>
      <c r="H108" s="284"/>
      <c r="I108" s="284"/>
      <c r="J108"/>
      <c r="K108"/>
    </row>
    <row r="109" spans="1:11">
      <c r="A109"/>
      <c r="B109"/>
      <c r="C109"/>
      <c r="D109"/>
      <c r="E109"/>
      <c r="F109" s="282"/>
      <c r="G109" s="284"/>
      <c r="H109" s="284"/>
      <c r="I109" s="284"/>
      <c r="J109"/>
      <c r="K109"/>
    </row>
    <row r="110" spans="1:11">
      <c r="A110"/>
      <c r="B110"/>
      <c r="C110"/>
      <c r="D110"/>
      <c r="E110"/>
      <c r="F110" s="282"/>
      <c r="G110" s="284"/>
      <c r="H110" s="284"/>
      <c r="I110" s="284"/>
      <c r="J110"/>
      <c r="K110"/>
    </row>
    <row r="111" spans="1:11">
      <c r="A111"/>
      <c r="B111"/>
      <c r="C111"/>
      <c r="D111"/>
      <c r="E111"/>
      <c r="F111" s="282"/>
      <c r="G111" s="284"/>
      <c r="H111" s="284"/>
      <c r="I111" s="284"/>
      <c r="J111"/>
      <c r="K111"/>
    </row>
    <row r="112" spans="1:11">
      <c r="A112"/>
      <c r="B112"/>
      <c r="C112"/>
      <c r="D112"/>
      <c r="E112"/>
      <c r="F112" s="282"/>
      <c r="G112" s="284"/>
      <c r="H112" s="284"/>
      <c r="I112" s="284"/>
      <c r="J112"/>
      <c r="K112"/>
    </row>
    <row r="113" spans="1:11">
      <c r="A113"/>
      <c r="B113"/>
      <c r="C113"/>
      <c r="D113"/>
      <c r="E113"/>
      <c r="F113" s="282"/>
      <c r="G113" s="284"/>
      <c r="H113" s="284"/>
      <c r="I113" s="284"/>
      <c r="J113"/>
      <c r="K113"/>
    </row>
    <row r="114" spans="1:11">
      <c r="A114"/>
      <c r="B114"/>
      <c r="C114"/>
      <c r="D114"/>
      <c r="E114"/>
      <c r="F114" s="282"/>
      <c r="G114" s="284"/>
      <c r="H114" s="284"/>
      <c r="I114" s="284"/>
      <c r="J114"/>
      <c r="K114"/>
    </row>
    <row r="115" spans="1:11">
      <c r="A115"/>
      <c r="B115"/>
      <c r="C115"/>
      <c r="D115"/>
      <c r="E115"/>
      <c r="F115" s="282"/>
      <c r="G115" s="284"/>
      <c r="H115" s="284"/>
      <c r="I115" s="284"/>
      <c r="J115"/>
      <c r="K115"/>
    </row>
    <row r="116" spans="1:11">
      <c r="A116"/>
      <c r="B116"/>
      <c r="C116"/>
      <c r="D116"/>
      <c r="E116"/>
      <c r="F116" s="282"/>
      <c r="G116" s="284"/>
      <c r="H116" s="284"/>
      <c r="I116" s="284"/>
      <c r="J116"/>
      <c r="K116"/>
    </row>
    <row r="117" spans="1:11">
      <c r="A117" s="317"/>
      <c r="B117" s="282"/>
      <c r="C117" s="282"/>
      <c r="D117" s="283"/>
      <c r="E117" s="282"/>
      <c r="F117" s="282"/>
      <c r="G117" s="284"/>
      <c r="H117" s="284"/>
      <c r="I117" s="284"/>
      <c r="J117"/>
      <c r="K117"/>
    </row>
    <row r="118" spans="1:11">
      <c r="A118" s="318"/>
      <c r="B118" s="282"/>
      <c r="C118" s="282"/>
      <c r="D118" s="283"/>
      <c r="E118" s="282"/>
      <c r="F118" s="282"/>
      <c r="G118" s="284"/>
      <c r="H118" s="284"/>
      <c r="I118" s="284"/>
      <c r="J118"/>
      <c r="K118"/>
    </row>
    <row r="119" spans="1:11">
      <c r="A119" s="319"/>
      <c r="B119" s="282"/>
      <c r="C119" s="282"/>
      <c r="D119" s="283"/>
      <c r="E119" s="282"/>
      <c r="F119" s="282"/>
      <c r="G119" s="284"/>
      <c r="H119" s="284"/>
      <c r="I119" s="284"/>
      <c r="J119"/>
      <c r="K119"/>
    </row>
    <row r="120" spans="1:11">
      <c r="A120" s="281"/>
      <c r="B120" s="282"/>
      <c r="C120" s="282"/>
      <c r="D120" s="283"/>
      <c r="E120" s="282"/>
      <c r="F120" s="282"/>
      <c r="G120" s="284"/>
      <c r="H120" s="284"/>
      <c r="I120" s="284"/>
      <c r="J120"/>
      <c r="K120"/>
    </row>
    <row r="121" spans="1:11">
      <c r="A121"/>
      <c r="B121"/>
      <c r="C121"/>
      <c r="D121"/>
      <c r="E121"/>
      <c r="F121"/>
      <c r="G121"/>
      <c r="H121"/>
      <c r="I121" s="284"/>
      <c r="J121"/>
      <c r="K121"/>
    </row>
    <row r="122" spans="1:11">
      <c r="A122"/>
      <c r="B122"/>
      <c r="C122"/>
      <c r="D122"/>
      <c r="E122"/>
      <c r="F122"/>
      <c r="G122"/>
      <c r="H122"/>
      <c r="I122" s="284"/>
      <c r="J122"/>
      <c r="K122"/>
    </row>
    <row r="123" spans="1:11">
      <c r="A123"/>
      <c r="B123"/>
      <c r="C123"/>
      <c r="D123"/>
      <c r="E123"/>
      <c r="F123"/>
      <c r="G123"/>
      <c r="H123"/>
      <c r="I123" s="284"/>
      <c r="J123"/>
      <c r="K123"/>
    </row>
    <row r="124" spans="1:11">
      <c r="A124"/>
      <c r="B124"/>
      <c r="C124"/>
      <c r="D124"/>
      <c r="E124"/>
      <c r="F124"/>
      <c r="G124"/>
      <c r="H124"/>
      <c r="I124" s="284"/>
      <c r="J124"/>
      <c r="K124"/>
    </row>
    <row r="125" spans="1:11">
      <c r="A125"/>
      <c r="B125"/>
      <c r="C125"/>
      <c r="D125"/>
      <c r="E125"/>
      <c r="F125"/>
      <c r="G125"/>
      <c r="H125"/>
      <c r="I125" s="284"/>
      <c r="J125"/>
      <c r="K125"/>
    </row>
    <row r="126" spans="1:11">
      <c r="A126"/>
      <c r="B126"/>
      <c r="C126"/>
      <c r="D126"/>
      <c r="E126"/>
      <c r="F126"/>
      <c r="G126"/>
      <c r="H126"/>
      <c r="I126" s="284"/>
      <c r="J126"/>
      <c r="K126"/>
    </row>
    <row r="127" spans="1:11">
      <c r="A127"/>
      <c r="B127"/>
      <c r="C127"/>
      <c r="D127"/>
      <c r="E127"/>
      <c r="F127"/>
      <c r="G127"/>
      <c r="H127"/>
      <c r="I127" s="284"/>
      <c r="J127"/>
      <c r="K127"/>
    </row>
    <row r="128" spans="1:11">
      <c r="A128"/>
      <c r="B128"/>
      <c r="C128"/>
      <c r="D128"/>
      <c r="E128"/>
      <c r="F128"/>
      <c r="G128"/>
      <c r="H128"/>
      <c r="I128" s="284"/>
      <c r="J128"/>
      <c r="K128"/>
    </row>
    <row r="129" spans="1:11">
      <c r="A129"/>
      <c r="B129"/>
      <c r="C129"/>
      <c r="D129"/>
      <c r="E129"/>
      <c r="F129"/>
      <c r="G129"/>
      <c r="H129"/>
      <c r="I129" s="284"/>
      <c r="J129"/>
      <c r="K129"/>
    </row>
    <row r="130" spans="1:11">
      <c r="A130"/>
      <c r="B130"/>
      <c r="C130"/>
      <c r="D130"/>
      <c r="E130"/>
      <c r="F130"/>
      <c r="G130"/>
      <c r="H130"/>
      <c r="I130" s="284"/>
      <c r="J130"/>
      <c r="K130"/>
    </row>
    <row r="131" spans="1:11">
      <c r="A131"/>
      <c r="B131"/>
      <c r="C131"/>
      <c r="D131"/>
      <c r="E131"/>
      <c r="F131"/>
      <c r="G131"/>
      <c r="H131"/>
      <c r="I131" s="284"/>
      <c r="J131"/>
      <c r="K131"/>
    </row>
    <row r="132" spans="1:11">
      <c r="A132"/>
      <c r="B132"/>
      <c r="C132"/>
      <c r="D132"/>
      <c r="E132"/>
      <c r="F132"/>
      <c r="G132"/>
      <c r="H132"/>
      <c r="I132" s="284"/>
      <c r="J132"/>
      <c r="K132"/>
    </row>
    <row r="133" spans="1:11">
      <c r="A133"/>
      <c r="B133"/>
      <c r="C133"/>
      <c r="D133"/>
      <c r="E133"/>
      <c r="F133"/>
      <c r="G133"/>
      <c r="H133"/>
      <c r="I133" s="284"/>
      <c r="J133"/>
      <c r="K133"/>
    </row>
    <row r="134" spans="1:11">
      <c r="A134"/>
      <c r="B134"/>
      <c r="C134"/>
      <c r="D134"/>
      <c r="E134"/>
      <c r="F134"/>
      <c r="G134"/>
      <c r="H134"/>
      <c r="I134" s="284"/>
      <c r="J134"/>
      <c r="K134"/>
    </row>
    <row r="135" spans="1:11">
      <c r="A135" s="318"/>
      <c r="B135" s="282"/>
      <c r="C135" s="282"/>
      <c r="D135" s="283"/>
      <c r="E135" s="282"/>
      <c r="F135" s="282"/>
      <c r="G135" s="320"/>
      <c r="H135" s="284"/>
      <c r="I135" s="284"/>
      <c r="J135"/>
      <c r="K135"/>
    </row>
    <row r="136" spans="1:11">
      <c r="A136" s="318"/>
      <c r="B136" s="282"/>
      <c r="C136" s="282"/>
      <c r="D136" s="283"/>
      <c r="E136" s="282"/>
      <c r="F136" s="282"/>
      <c r="G136" s="284"/>
      <c r="H136" s="284"/>
      <c r="I136" s="284"/>
      <c r="J136"/>
      <c r="K136"/>
    </row>
    <row r="137" spans="1:11">
      <c r="A137" s="318"/>
      <c r="B137" s="282"/>
      <c r="C137" s="282"/>
      <c r="D137" s="283"/>
      <c r="E137" s="282"/>
      <c r="F137" s="282"/>
      <c r="G137" s="284"/>
      <c r="H137" s="284"/>
      <c r="I137" s="284"/>
      <c r="J137"/>
      <c r="K137"/>
    </row>
    <row r="138" spans="1:11">
      <c r="A138" s="318"/>
      <c r="B138" s="282"/>
      <c r="C138" s="282"/>
      <c r="D138" s="283"/>
      <c r="E138" s="282"/>
      <c r="F138" s="282"/>
      <c r="G138" s="284"/>
      <c r="H138" s="284"/>
      <c r="I138" s="284"/>
      <c r="J138"/>
      <c r="K138"/>
    </row>
    <row r="139" spans="1:11">
      <c r="A139" s="318"/>
      <c r="B139" s="282"/>
      <c r="C139" s="282"/>
      <c r="D139" s="283"/>
      <c r="E139" s="282"/>
      <c r="F139" s="282"/>
      <c r="G139" s="284"/>
      <c r="H139" s="284"/>
      <c r="I139" s="284"/>
      <c r="J139"/>
      <c r="K139"/>
    </row>
    <row r="140" spans="1:11">
      <c r="A140" s="318"/>
      <c r="B140" s="282"/>
      <c r="C140" s="282"/>
      <c r="D140" s="283"/>
      <c r="E140" s="282"/>
      <c r="F140" s="282"/>
      <c r="G140" s="284"/>
      <c r="H140" s="284"/>
      <c r="I140" s="284"/>
      <c r="J140"/>
      <c r="K140"/>
    </row>
    <row r="141" spans="1:11">
      <c r="A141" s="318"/>
      <c r="B141" s="282"/>
      <c r="C141" s="282"/>
      <c r="D141" s="283"/>
      <c r="E141" s="282"/>
      <c r="F141" s="282"/>
      <c r="G141" s="284"/>
      <c r="H141" s="284"/>
      <c r="I141" s="284"/>
      <c r="J141"/>
      <c r="K141"/>
    </row>
  </sheetData>
  <mergeCells count="6">
    <mergeCell ref="D44:D45"/>
    <mergeCell ref="E44:E45"/>
    <mergeCell ref="F44:F45"/>
    <mergeCell ref="D13:D14"/>
    <mergeCell ref="E13:E14"/>
    <mergeCell ref="F13:F14"/>
  </mergeCells>
  <pageMargins left="0.25" right="0.25" top="0.75" bottom="0.75" header="0.3" footer="0.3"/>
  <pageSetup paperSize="9" scale="43"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G87"/>
  <sheetViews>
    <sheetView showGridLines="0" topLeftCell="A8" zoomScale="85" zoomScaleNormal="85" workbookViewId="0">
      <selection activeCell="C12" sqref="C12"/>
    </sheetView>
  </sheetViews>
  <sheetFormatPr baseColWidth="10" defaultColWidth="11.44140625" defaultRowHeight="10.199999999999999"/>
  <cols>
    <col min="1" max="1" width="57.6640625" style="195" customWidth="1"/>
    <col min="2" max="2" width="18.33203125" style="195" customWidth="1"/>
    <col min="3" max="3" width="19.6640625" style="195" customWidth="1"/>
    <col min="4" max="4" width="12.33203125" style="195" bestFit="1" customWidth="1"/>
    <col min="5" max="5" width="11.44140625" style="195"/>
    <col min="6" max="6" width="12.33203125" style="195" bestFit="1" customWidth="1"/>
    <col min="7" max="16384" width="11.44140625" style="195"/>
  </cols>
  <sheetData>
    <row r="3" spans="1:6" ht="13.2">
      <c r="A3" s="342" t="s">
        <v>384</v>
      </c>
      <c r="B3" s="342"/>
      <c r="C3" s="342"/>
    </row>
    <row r="4" spans="1:6" ht="19.5" customHeight="1">
      <c r="A4" s="343" t="s">
        <v>77</v>
      </c>
      <c r="B4" s="343"/>
      <c r="C4" s="343"/>
    </row>
    <row r="5" spans="1:6" ht="20.25" customHeight="1">
      <c r="A5" s="337" t="s">
        <v>450</v>
      </c>
      <c r="B5" s="337"/>
      <c r="C5" s="337"/>
    </row>
    <row r="6" spans="1:6">
      <c r="A6" s="252"/>
      <c r="B6" s="252"/>
      <c r="C6" s="252"/>
    </row>
    <row r="7" spans="1:6">
      <c r="A7" s="252"/>
      <c r="B7" s="252"/>
      <c r="C7" s="252"/>
    </row>
    <row r="8" spans="1:6">
      <c r="A8" s="253"/>
      <c r="B8" s="254"/>
      <c r="C8" s="254"/>
    </row>
    <row r="9" spans="1:6">
      <c r="A9" s="255" t="s">
        <v>217</v>
      </c>
      <c r="B9" s="254"/>
      <c r="C9" s="254"/>
    </row>
    <row r="10" spans="1:6">
      <c r="A10" s="338"/>
      <c r="B10" s="340" t="s">
        <v>108</v>
      </c>
      <c r="C10" s="340" t="s">
        <v>222</v>
      </c>
    </row>
    <row r="11" spans="1:6">
      <c r="A11" s="339"/>
      <c r="B11" s="341"/>
      <c r="C11" s="341"/>
      <c r="F11" s="258"/>
    </row>
    <row r="12" spans="1:6">
      <c r="A12" s="259" t="s">
        <v>78</v>
      </c>
      <c r="B12" s="256">
        <f>B23+B27+B25+B34+B32+B28+B29</f>
        <v>43588154</v>
      </c>
      <c r="C12" s="256">
        <f>C27+C25+C34+C32+C28+C29</f>
        <v>0</v>
      </c>
      <c r="D12" s="258"/>
      <c r="E12" s="258"/>
      <c r="F12" s="258"/>
    </row>
    <row r="13" spans="1:6">
      <c r="A13" s="260" t="s">
        <v>79</v>
      </c>
      <c r="B13" s="261"/>
      <c r="C13" s="261"/>
      <c r="D13" s="262"/>
    </row>
    <row r="14" spans="1:6">
      <c r="A14" s="263" t="s">
        <v>80</v>
      </c>
      <c r="B14" s="261">
        <v>0</v>
      </c>
      <c r="C14" s="261">
        <v>0</v>
      </c>
      <c r="D14" s="258"/>
    </row>
    <row r="15" spans="1:6">
      <c r="A15" s="263" t="s">
        <v>81</v>
      </c>
      <c r="B15" s="261">
        <v>0</v>
      </c>
      <c r="C15" s="261">
        <v>0</v>
      </c>
      <c r="D15" s="258"/>
      <c r="E15" s="258"/>
    </row>
    <row r="16" spans="1:6">
      <c r="A16" s="263"/>
      <c r="B16" s="261"/>
      <c r="C16" s="261"/>
      <c r="D16" s="258"/>
    </row>
    <row r="17" spans="1:5">
      <c r="A17" s="260" t="s">
        <v>82</v>
      </c>
      <c r="B17" s="261"/>
      <c r="C17" s="261"/>
      <c r="D17" s="264"/>
    </row>
    <row r="18" spans="1:5">
      <c r="A18" s="263" t="s">
        <v>80</v>
      </c>
      <c r="B18" s="261">
        <v>0</v>
      </c>
      <c r="C18" s="261">
        <v>0</v>
      </c>
    </row>
    <row r="19" spans="1:5">
      <c r="A19" s="263" t="s">
        <v>81</v>
      </c>
      <c r="B19" s="261">
        <v>0</v>
      </c>
      <c r="C19" s="261">
        <v>0</v>
      </c>
    </row>
    <row r="20" spans="1:5">
      <c r="A20" s="263"/>
      <c r="B20" s="261"/>
      <c r="C20" s="261"/>
    </row>
    <row r="21" spans="1:5">
      <c r="A21" s="260" t="s">
        <v>83</v>
      </c>
      <c r="B21" s="261"/>
      <c r="C21" s="261"/>
      <c r="D21" s="258"/>
    </row>
    <row r="22" spans="1:5">
      <c r="A22" s="263" t="s">
        <v>84</v>
      </c>
      <c r="B22" s="261">
        <v>0</v>
      </c>
      <c r="C22" s="261">
        <v>0</v>
      </c>
    </row>
    <row r="23" spans="1:5">
      <c r="A23" s="263" t="s">
        <v>85</v>
      </c>
      <c r="B23" s="261">
        <v>39747743</v>
      </c>
      <c r="C23" s="261">
        <v>0</v>
      </c>
    </row>
    <row r="24" spans="1:5">
      <c r="A24" s="263"/>
      <c r="B24" s="261"/>
      <c r="C24" s="261"/>
    </row>
    <row r="25" spans="1:5">
      <c r="A25" s="263" t="s">
        <v>86</v>
      </c>
      <c r="B25" s="261">
        <v>0</v>
      </c>
      <c r="C25" s="261">
        <v>0</v>
      </c>
      <c r="D25" s="258"/>
    </row>
    <row r="26" spans="1:5">
      <c r="A26" s="265" t="s">
        <v>87</v>
      </c>
      <c r="B26" s="261">
        <v>0</v>
      </c>
      <c r="C26" s="261">
        <v>0</v>
      </c>
    </row>
    <row r="27" spans="1:5">
      <c r="A27" s="263" t="s">
        <v>293</v>
      </c>
      <c r="B27" s="261">
        <v>0</v>
      </c>
      <c r="C27" s="261">
        <v>0</v>
      </c>
    </row>
    <row r="28" spans="1:5">
      <c r="A28" s="263" t="s">
        <v>294</v>
      </c>
      <c r="B28" s="261">
        <v>0</v>
      </c>
      <c r="C28" s="261">
        <v>0</v>
      </c>
    </row>
    <row r="29" spans="1:5">
      <c r="A29" s="263" t="s">
        <v>88</v>
      </c>
      <c r="B29" s="261">
        <v>0</v>
      </c>
      <c r="C29" s="261">
        <v>0</v>
      </c>
    </row>
    <row r="30" spans="1:5">
      <c r="A30" s="263" t="s">
        <v>89</v>
      </c>
      <c r="B30" s="261">
        <v>0</v>
      </c>
      <c r="C30" s="261">
        <v>0</v>
      </c>
    </row>
    <row r="31" spans="1:5">
      <c r="A31" s="263" t="s">
        <v>221</v>
      </c>
      <c r="B31" s="261">
        <v>0</v>
      </c>
      <c r="C31" s="261">
        <v>0</v>
      </c>
    </row>
    <row r="32" spans="1:5">
      <c r="A32" s="263" t="s">
        <v>292</v>
      </c>
      <c r="B32" s="261">
        <v>0</v>
      </c>
      <c r="C32" s="261">
        <v>0</v>
      </c>
      <c r="E32" s="258"/>
    </row>
    <row r="33" spans="1:6">
      <c r="A33" s="263"/>
      <c r="B33" s="261"/>
      <c r="C33" s="261"/>
    </row>
    <row r="34" spans="1:6">
      <c r="A34" s="266" t="s">
        <v>288</v>
      </c>
      <c r="B34" s="261">
        <v>3840411</v>
      </c>
      <c r="C34" s="261">
        <v>0</v>
      </c>
      <c r="E34" s="258"/>
    </row>
    <row r="35" spans="1:6">
      <c r="A35" s="267"/>
      <c r="B35" s="261"/>
      <c r="C35" s="261"/>
    </row>
    <row r="36" spans="1:6">
      <c r="A36" s="267" t="s">
        <v>291</v>
      </c>
      <c r="B36" s="268">
        <f>-SUM(B37:B40)</f>
        <v>-108449912</v>
      </c>
      <c r="C36" s="268">
        <f>-SUM(C37:C40)</f>
        <v>0</v>
      </c>
    </row>
    <row r="37" spans="1:6">
      <c r="A37" s="266" t="s">
        <v>90</v>
      </c>
      <c r="B37" s="261">
        <v>0</v>
      </c>
      <c r="C37" s="261">
        <v>0</v>
      </c>
      <c r="D37" s="258"/>
    </row>
    <row r="38" spans="1:6">
      <c r="A38" s="266" t="s">
        <v>228</v>
      </c>
      <c r="B38" s="261">
        <v>0</v>
      </c>
      <c r="C38" s="261">
        <v>0</v>
      </c>
      <c r="D38" s="258"/>
    </row>
    <row r="39" spans="1:6">
      <c r="A39" s="266" t="s">
        <v>91</v>
      </c>
      <c r="B39" s="261">
        <v>108449912</v>
      </c>
      <c r="C39" s="261">
        <v>0</v>
      </c>
      <c r="D39" s="258"/>
    </row>
    <row r="40" spans="1:6">
      <c r="A40" s="266" t="s">
        <v>201</v>
      </c>
      <c r="B40" s="261">
        <v>0</v>
      </c>
      <c r="C40" s="261">
        <v>0</v>
      </c>
      <c r="D40" s="258"/>
    </row>
    <row r="41" spans="1:6">
      <c r="A41" s="267" t="s">
        <v>92</v>
      </c>
      <c r="B41" s="261"/>
      <c r="C41" s="261"/>
      <c r="D41" s="258"/>
    </row>
    <row r="42" spans="1:6">
      <c r="A42" s="267" t="s">
        <v>289</v>
      </c>
      <c r="B42" s="268">
        <f>-SUM(B43:B45)</f>
        <v>-9559296</v>
      </c>
      <c r="C42" s="268">
        <f>-SUM(C43:C45)</f>
        <v>0</v>
      </c>
      <c r="E42" s="258"/>
    </row>
    <row r="43" spans="1:6">
      <c r="A43" s="266" t="s">
        <v>378</v>
      </c>
      <c r="B43" s="261">
        <v>9559296</v>
      </c>
      <c r="C43" s="261">
        <v>0</v>
      </c>
      <c r="E43" s="258"/>
    </row>
    <row r="44" spans="1:6">
      <c r="A44" s="266" t="s">
        <v>93</v>
      </c>
      <c r="B44" s="261">
        <v>0</v>
      </c>
      <c r="C44" s="261">
        <v>0</v>
      </c>
    </row>
    <row r="45" spans="1:6">
      <c r="A45" s="266" t="s">
        <v>202</v>
      </c>
      <c r="B45" s="261">
        <v>0</v>
      </c>
      <c r="C45" s="261">
        <v>0</v>
      </c>
    </row>
    <row r="46" spans="1:6">
      <c r="A46" s="267" t="s">
        <v>290</v>
      </c>
      <c r="B46" s="268">
        <f>-SUM(B47:B52)</f>
        <v>-247794364</v>
      </c>
      <c r="C46" s="268">
        <f>-SUM(C47:C52)</f>
        <v>0</v>
      </c>
      <c r="D46" s="258"/>
      <c r="E46" s="258"/>
    </row>
    <row r="47" spans="1:6">
      <c r="A47" s="266" t="s">
        <v>351</v>
      </c>
      <c r="B47" s="261">
        <v>152198080</v>
      </c>
      <c r="C47" s="261">
        <v>0</v>
      </c>
      <c r="E47" s="258"/>
      <c r="F47" s="258"/>
    </row>
    <row r="48" spans="1:6">
      <c r="A48" s="266" t="s">
        <v>379</v>
      </c>
      <c r="B48" s="261">
        <v>88606284</v>
      </c>
      <c r="C48" s="261">
        <v>0</v>
      </c>
      <c r="D48" s="258"/>
      <c r="E48" s="258"/>
      <c r="F48" s="269"/>
    </row>
    <row r="49" spans="1:7">
      <c r="A49" s="266" t="s">
        <v>380</v>
      </c>
      <c r="B49" s="261">
        <v>0</v>
      </c>
      <c r="C49" s="261">
        <v>0</v>
      </c>
    </row>
    <row r="50" spans="1:7">
      <c r="A50" s="266" t="s">
        <v>381</v>
      </c>
      <c r="B50" s="261">
        <v>6000000</v>
      </c>
      <c r="C50" s="261">
        <v>0</v>
      </c>
      <c r="E50" s="258"/>
      <c r="F50" s="258"/>
      <c r="G50" s="258"/>
    </row>
    <row r="51" spans="1:7">
      <c r="A51" s="263" t="s">
        <v>348</v>
      </c>
      <c r="B51" s="261">
        <v>0</v>
      </c>
      <c r="C51" s="261">
        <v>0</v>
      </c>
      <c r="D51" s="258"/>
    </row>
    <row r="52" spans="1:7">
      <c r="A52" s="263" t="s">
        <v>382</v>
      </c>
      <c r="B52" s="261">
        <v>990000</v>
      </c>
      <c r="C52" s="261">
        <v>0</v>
      </c>
      <c r="D52" s="258"/>
    </row>
    <row r="53" spans="1:7">
      <c r="A53" s="270" t="s">
        <v>94</v>
      </c>
      <c r="B53" s="268">
        <f>+B46+B36+B12+B42</f>
        <v>-322215418</v>
      </c>
      <c r="C53" s="268">
        <f>+C46+C36+C12+C42</f>
        <v>0</v>
      </c>
    </row>
    <row r="54" spans="1:7">
      <c r="A54" s="270"/>
      <c r="B54" s="261"/>
      <c r="C54" s="261"/>
    </row>
    <row r="55" spans="1:7">
      <c r="A55" s="270" t="s">
        <v>203</v>
      </c>
      <c r="B55" s="268">
        <f>SUM(B56:B57)</f>
        <v>-440000</v>
      </c>
      <c r="C55" s="268">
        <f>SUM(C56:C57)</f>
        <v>0</v>
      </c>
    </row>
    <row r="56" spans="1:7">
      <c r="A56" s="263" t="s">
        <v>95</v>
      </c>
      <c r="B56" s="261">
        <v>0</v>
      </c>
      <c r="C56" s="261">
        <v>0</v>
      </c>
    </row>
    <row r="57" spans="1:7">
      <c r="A57" s="263" t="s">
        <v>96</v>
      </c>
      <c r="B57" s="261">
        <v>-440000</v>
      </c>
      <c r="C57" s="261">
        <v>0</v>
      </c>
    </row>
    <row r="58" spans="1:7">
      <c r="A58" s="270"/>
      <c r="B58" s="261"/>
      <c r="C58" s="261"/>
    </row>
    <row r="59" spans="1:7">
      <c r="A59" s="270" t="s">
        <v>297</v>
      </c>
      <c r="B59" s="268">
        <f>-SUM(B61:B62)</f>
        <v>0</v>
      </c>
      <c r="C59" s="268">
        <f>-SUM(C61:C62)</f>
        <v>0</v>
      </c>
    </row>
    <row r="60" spans="1:7">
      <c r="A60" s="270" t="s">
        <v>97</v>
      </c>
      <c r="B60" s="261"/>
      <c r="C60" s="261"/>
    </row>
    <row r="61" spans="1:7">
      <c r="A61" s="263" t="s">
        <v>247</v>
      </c>
      <c r="B61" s="261">
        <v>0</v>
      </c>
      <c r="C61" s="261">
        <v>0</v>
      </c>
    </row>
    <row r="62" spans="1:7">
      <c r="A62" s="263" t="s">
        <v>298</v>
      </c>
      <c r="B62" s="261">
        <v>0</v>
      </c>
      <c r="C62" s="261">
        <v>0</v>
      </c>
    </row>
    <row r="63" spans="1:7">
      <c r="A63" s="270" t="s">
        <v>98</v>
      </c>
      <c r="B63" s="268">
        <f>-SUM(B64:B65)</f>
        <v>0</v>
      </c>
      <c r="C63" s="268">
        <f>-SUM(C64:C65)</f>
        <v>0</v>
      </c>
      <c r="D63" s="258"/>
    </row>
    <row r="64" spans="1:7">
      <c r="A64" s="263" t="s">
        <v>383</v>
      </c>
      <c r="B64" s="261">
        <v>0</v>
      </c>
      <c r="C64" s="261">
        <v>0</v>
      </c>
      <c r="E64" s="258"/>
      <c r="F64" s="258"/>
    </row>
    <row r="65" spans="1:6">
      <c r="A65" s="263" t="s">
        <v>299</v>
      </c>
      <c r="B65" s="261">
        <v>0</v>
      </c>
      <c r="C65" s="261">
        <v>0</v>
      </c>
      <c r="D65" s="258"/>
      <c r="E65" s="258"/>
    </row>
    <row r="66" spans="1:6">
      <c r="A66" s="270" t="s">
        <v>204</v>
      </c>
      <c r="B66" s="261"/>
      <c r="C66" s="261"/>
      <c r="E66" s="258"/>
    </row>
    <row r="67" spans="1:6">
      <c r="A67" s="263" t="s">
        <v>99</v>
      </c>
      <c r="B67" s="261">
        <v>0</v>
      </c>
      <c r="C67" s="261">
        <v>0</v>
      </c>
      <c r="E67" s="258"/>
      <c r="F67" s="258"/>
    </row>
    <row r="68" spans="1:6">
      <c r="A68" s="263" t="s">
        <v>100</v>
      </c>
      <c r="B68" s="261">
        <v>0</v>
      </c>
      <c r="C68" s="261">
        <v>0</v>
      </c>
      <c r="E68" s="258"/>
    </row>
    <row r="69" spans="1:6">
      <c r="A69" s="270" t="s">
        <v>101</v>
      </c>
      <c r="B69" s="261"/>
      <c r="C69" s="261"/>
    </row>
    <row r="70" spans="1:6">
      <c r="A70" s="271" t="s">
        <v>102</v>
      </c>
      <c r="B70" s="261">
        <v>0</v>
      </c>
      <c r="C70" s="261">
        <v>0</v>
      </c>
    </row>
    <row r="71" spans="1:6">
      <c r="A71" s="271" t="s">
        <v>103</v>
      </c>
      <c r="B71" s="261">
        <v>0</v>
      </c>
      <c r="C71" s="261">
        <v>0</v>
      </c>
    </row>
    <row r="72" spans="1:6">
      <c r="A72" s="270" t="s">
        <v>104</v>
      </c>
      <c r="B72" s="268">
        <f>B53+B59+B55+B63</f>
        <v>-322655418</v>
      </c>
      <c r="C72" s="268">
        <f>C53+C59+C55+C63</f>
        <v>0</v>
      </c>
      <c r="D72" s="258"/>
      <c r="E72" s="258"/>
    </row>
    <row r="73" spans="1:6">
      <c r="A73" s="272" t="s">
        <v>105</v>
      </c>
      <c r="B73" s="273"/>
      <c r="C73" s="273"/>
      <c r="D73" s="269"/>
      <c r="E73" s="258"/>
    </row>
    <row r="74" spans="1:6">
      <c r="A74" s="274" t="s">
        <v>106</v>
      </c>
      <c r="B74" s="257">
        <f>+B72</f>
        <v>-322655418</v>
      </c>
      <c r="C74" s="257">
        <f>+C72</f>
        <v>0</v>
      </c>
      <c r="D74" s="258"/>
      <c r="E74" s="258"/>
    </row>
    <row r="75" spans="1:6">
      <c r="B75" s="262"/>
      <c r="C75" s="275"/>
      <c r="D75" s="258"/>
      <c r="E75" s="258"/>
    </row>
    <row r="76" spans="1:6" ht="13.8">
      <c r="A76" s="276" t="s">
        <v>295</v>
      </c>
    </row>
    <row r="77" spans="1:6">
      <c r="B77" s="258"/>
    </row>
    <row r="78" spans="1:6">
      <c r="B78" s="258"/>
    </row>
    <row r="81" spans="1:3" ht="14.4">
      <c r="A81"/>
      <c r="B81"/>
      <c r="C81"/>
    </row>
    <row r="82" spans="1:3" ht="14.4">
      <c r="A82"/>
      <c r="B82"/>
      <c r="C82"/>
    </row>
    <row r="83" spans="1:3" ht="14.4">
      <c r="A83"/>
      <c r="B83"/>
      <c r="C83"/>
    </row>
    <row r="84" spans="1:3" ht="14.4">
      <c r="A84"/>
      <c r="B84"/>
      <c r="C84"/>
    </row>
    <row r="85" spans="1:3" ht="14.4">
      <c r="A85"/>
      <c r="B85"/>
      <c r="C85"/>
    </row>
    <row r="86" spans="1:3" ht="14.4">
      <c r="A86"/>
      <c r="B86"/>
      <c r="C86"/>
    </row>
    <row r="87" spans="1:3" ht="14.4">
      <c r="A87"/>
      <c r="B87"/>
      <c r="C87"/>
    </row>
  </sheetData>
  <mergeCells count="6">
    <mergeCell ref="A5:C5"/>
    <mergeCell ref="A10:A11"/>
    <mergeCell ref="C10:C11"/>
    <mergeCell ref="B10:B11"/>
    <mergeCell ref="A3:C3"/>
    <mergeCell ref="A4:C4"/>
  </mergeCells>
  <pageMargins left="0.25" right="0.25" top="0.75" bottom="0.75" header="0.3" footer="0.3"/>
  <pageSetup paperSize="9" scale="69" orientation="portrait" r:id="rId1"/>
  <colBreaks count="1" manualBreakCount="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41"/>
  <sheetViews>
    <sheetView topLeftCell="A22" zoomScaleNormal="100" workbookViewId="0">
      <selection activeCell="B37" sqref="B37"/>
    </sheetView>
  </sheetViews>
  <sheetFormatPr baseColWidth="10" defaultColWidth="11.44140625" defaultRowHeight="14.4"/>
  <cols>
    <col min="1" max="1" width="54.6640625" style="1" bestFit="1" customWidth="1"/>
    <col min="2" max="2" width="21.109375" style="1" bestFit="1" customWidth="1"/>
    <col min="3" max="3" width="18.109375" style="1" customWidth="1"/>
    <col min="4" max="4" width="18.33203125" style="1" bestFit="1" customWidth="1"/>
    <col min="5" max="5" width="19.88671875" style="1" customWidth="1"/>
    <col min="6" max="16384" width="11.44140625" style="1"/>
  </cols>
  <sheetData>
    <row r="1" spans="1:5" ht="17.399999999999999">
      <c r="A1" s="344" t="s">
        <v>384</v>
      </c>
      <c r="B1" s="344"/>
      <c r="C1" s="344"/>
      <c r="D1" s="4"/>
      <c r="E1" s="3"/>
    </row>
    <row r="2" spans="1:5" ht="17.399999999999999">
      <c r="A2" s="344"/>
      <c r="B2" s="344"/>
      <c r="C2" s="344"/>
      <c r="D2" s="4"/>
      <c r="E2" s="3"/>
    </row>
    <row r="3" spans="1:5" ht="17.399999999999999">
      <c r="A3" s="345" t="s">
        <v>107</v>
      </c>
      <c r="B3" s="345"/>
      <c r="C3" s="345"/>
      <c r="D3" s="4"/>
      <c r="E3" s="3"/>
    </row>
    <row r="4" spans="1:5" ht="15" customHeight="1">
      <c r="A4" s="346" t="str">
        <f>+RESULTADO!A5</f>
        <v>CORRESPONDIENTE AL 31/03/2025  PRESENTADO EN FORMA COMPARATIVA AL 31/03/2024</v>
      </c>
      <c r="B4" s="346"/>
      <c r="C4" s="346"/>
      <c r="D4" s="346"/>
      <c r="E4" s="346"/>
    </row>
    <row r="5" spans="1:5" ht="15" customHeight="1">
      <c r="A5" s="346"/>
      <c r="B5" s="346"/>
      <c r="C5" s="346"/>
      <c r="D5" s="346"/>
      <c r="E5" s="346"/>
    </row>
    <row r="6" spans="1:5" ht="18" thickBot="1">
      <c r="A6" s="7"/>
      <c r="B6" s="3"/>
      <c r="C6" s="3"/>
      <c r="D6" s="4"/>
      <c r="E6" s="3"/>
    </row>
    <row r="7" spans="1:5" ht="18.75" customHeight="1">
      <c r="A7" s="348" t="s">
        <v>109</v>
      </c>
      <c r="B7" s="27" t="s">
        <v>108</v>
      </c>
      <c r="C7" s="28" t="s">
        <v>222</v>
      </c>
      <c r="D7" s="4"/>
      <c r="E7" s="3"/>
    </row>
    <row r="8" spans="1:5" ht="17.399999999999999">
      <c r="A8" s="349"/>
      <c r="B8" s="22"/>
      <c r="C8" s="22"/>
      <c r="D8" s="4"/>
      <c r="E8" s="3"/>
    </row>
    <row r="9" spans="1:5" ht="17.399999999999999">
      <c r="A9" s="23" t="s">
        <v>110</v>
      </c>
      <c r="B9" s="102">
        <v>39747743</v>
      </c>
      <c r="C9" s="22">
        <v>0</v>
      </c>
      <c r="D9" s="3"/>
      <c r="E9" s="3"/>
    </row>
    <row r="10" spans="1:5" ht="17.399999999999999">
      <c r="A10" s="23" t="s">
        <v>111</v>
      </c>
      <c r="B10" s="22">
        <v>-6225000</v>
      </c>
      <c r="C10" s="22">
        <v>0</v>
      </c>
      <c r="D10" s="4"/>
      <c r="E10" s="3"/>
    </row>
    <row r="11" spans="1:5" ht="17.399999999999999" hidden="1">
      <c r="A11" s="23" t="s">
        <v>300</v>
      </c>
      <c r="B11" s="22">
        <v>0</v>
      </c>
      <c r="C11" s="22">
        <v>0</v>
      </c>
      <c r="D11" s="4"/>
      <c r="E11" s="3"/>
    </row>
    <row r="12" spans="1:5" ht="17.399999999999999">
      <c r="A12" s="23" t="s">
        <v>112</v>
      </c>
      <c r="B12" s="22">
        <v>-32056694</v>
      </c>
      <c r="C12" s="22">
        <v>0</v>
      </c>
      <c r="D12" s="3"/>
      <c r="E12" s="3"/>
    </row>
    <row r="13" spans="1:5" ht="27" thickBot="1">
      <c r="A13" s="35" t="s">
        <v>113</v>
      </c>
      <c r="B13" s="34">
        <f>SUM(B9:B12)</f>
        <v>1466049</v>
      </c>
      <c r="C13" s="34">
        <f>SUM(C9:C12)</f>
        <v>0</v>
      </c>
      <c r="D13" s="4"/>
      <c r="E13" s="3"/>
    </row>
    <row r="14" spans="1:5" ht="18" thickTop="1">
      <c r="A14" s="30" t="s">
        <v>114</v>
      </c>
      <c r="B14" s="22"/>
      <c r="C14" s="22"/>
      <c r="D14" s="3"/>
      <c r="E14" s="3"/>
    </row>
    <row r="15" spans="1:5" ht="17.399999999999999">
      <c r="A15" s="23" t="s">
        <v>115</v>
      </c>
      <c r="B15" s="22">
        <v>0</v>
      </c>
      <c r="C15" s="22"/>
      <c r="D15" s="3"/>
      <c r="E15" s="3"/>
    </row>
    <row r="16" spans="1:5" ht="17.399999999999999">
      <c r="A16" s="23" t="s">
        <v>116</v>
      </c>
      <c r="B16" s="22">
        <v>0</v>
      </c>
      <c r="C16" s="22">
        <v>0</v>
      </c>
      <c r="D16" s="3"/>
      <c r="E16" s="3"/>
    </row>
    <row r="17" spans="1:5" ht="17.399999999999999">
      <c r="A17" s="23" t="s">
        <v>117</v>
      </c>
      <c r="B17" s="22">
        <v>-219902671.43835598</v>
      </c>
      <c r="C17" s="22">
        <v>0</v>
      </c>
      <c r="D17" s="4"/>
      <c r="E17" s="3"/>
    </row>
    <row r="18" spans="1:5" ht="30.75" customHeight="1" thickBot="1">
      <c r="A18" s="35" t="s">
        <v>118</v>
      </c>
      <c r="B18" s="34">
        <f>B13+B17+B16</f>
        <v>-218436622.43835598</v>
      </c>
      <c r="C18" s="34">
        <f>C13+C17+C16</f>
        <v>0</v>
      </c>
      <c r="D18" s="4"/>
      <c r="E18" s="3"/>
    </row>
    <row r="19" spans="1:5" ht="18" thickTop="1">
      <c r="A19" s="23" t="s">
        <v>119</v>
      </c>
      <c r="B19" s="22">
        <v>0</v>
      </c>
      <c r="C19" s="22">
        <v>0</v>
      </c>
      <c r="D19" s="4"/>
      <c r="E19" s="3"/>
    </row>
    <row r="20" spans="1:5" ht="18" thickBot="1">
      <c r="A20" s="35" t="s">
        <v>120</v>
      </c>
      <c r="B20" s="34">
        <f>B18</f>
        <v>-218436622.43835598</v>
      </c>
      <c r="C20" s="34">
        <f>C18</f>
        <v>0</v>
      </c>
      <c r="D20" s="4"/>
      <c r="E20" s="3"/>
    </row>
    <row r="21" spans="1:5" ht="18" thickTop="1">
      <c r="A21" s="31" t="s">
        <v>121</v>
      </c>
      <c r="B21" s="22">
        <v>0</v>
      </c>
      <c r="C21" s="22">
        <v>0</v>
      </c>
      <c r="D21" s="4"/>
      <c r="E21" s="3"/>
    </row>
    <row r="22" spans="1:5" ht="17.399999999999999">
      <c r="A22" s="23" t="s">
        <v>122</v>
      </c>
      <c r="B22" s="22">
        <v>0</v>
      </c>
      <c r="C22" s="22">
        <v>0</v>
      </c>
      <c r="D22" s="4"/>
      <c r="E22" s="3"/>
    </row>
    <row r="23" spans="1:5" ht="17.399999999999999">
      <c r="A23" s="23" t="s">
        <v>123</v>
      </c>
      <c r="B23" s="22">
        <v>0</v>
      </c>
      <c r="C23" s="22">
        <v>0</v>
      </c>
      <c r="D23" s="3"/>
      <c r="E23" s="3"/>
    </row>
    <row r="24" spans="1:5" ht="17.399999999999999">
      <c r="A24" s="23" t="s">
        <v>124</v>
      </c>
      <c r="B24" s="22">
        <v>0</v>
      </c>
      <c r="C24" s="22">
        <v>0</v>
      </c>
      <c r="D24" s="4"/>
      <c r="E24" s="3"/>
    </row>
    <row r="25" spans="1:5" ht="17.399999999999999">
      <c r="A25" s="23" t="s">
        <v>125</v>
      </c>
      <c r="B25" s="102">
        <v>-2000000</v>
      </c>
      <c r="C25" s="22">
        <v>0</v>
      </c>
      <c r="D25" s="4"/>
      <c r="E25" s="3"/>
    </row>
    <row r="26" spans="1:5" ht="17.399999999999999">
      <c r="A26" s="23" t="s">
        <v>126</v>
      </c>
      <c r="B26" s="22">
        <v>-314538403.97260273</v>
      </c>
      <c r="C26" s="22">
        <v>0</v>
      </c>
      <c r="D26" s="4"/>
      <c r="E26" s="3"/>
    </row>
    <row r="27" spans="1:5" ht="17.399999999999999">
      <c r="A27" s="23" t="s">
        <v>127</v>
      </c>
      <c r="B27" s="22">
        <v>3840410.9589041099</v>
      </c>
      <c r="C27" s="22">
        <v>0</v>
      </c>
      <c r="D27" s="4"/>
      <c r="E27" s="3"/>
    </row>
    <row r="28" spans="1:5" ht="17.399999999999999">
      <c r="A28" s="23" t="s">
        <v>128</v>
      </c>
      <c r="B28" s="22">
        <v>0</v>
      </c>
      <c r="C28" s="22">
        <v>0</v>
      </c>
      <c r="D28" s="4"/>
      <c r="E28" s="3"/>
    </row>
    <row r="29" spans="1:5" ht="17.399999999999999">
      <c r="A29" s="29" t="s">
        <v>129</v>
      </c>
      <c r="B29" s="22">
        <v>0</v>
      </c>
      <c r="C29" s="22">
        <v>0</v>
      </c>
      <c r="D29" s="4"/>
      <c r="E29" s="3"/>
    </row>
    <row r="30" spans="1:5" ht="17.399999999999999">
      <c r="A30" s="31" t="s">
        <v>130</v>
      </c>
      <c r="B30" s="22">
        <v>0</v>
      </c>
      <c r="C30" s="22">
        <v>0</v>
      </c>
      <c r="D30" s="4"/>
      <c r="E30" s="3"/>
    </row>
    <row r="31" spans="1:5" ht="17.399999999999999">
      <c r="A31" s="23" t="s">
        <v>131</v>
      </c>
      <c r="B31" s="102">
        <v>200000000</v>
      </c>
      <c r="C31" s="22">
        <v>0</v>
      </c>
      <c r="D31" s="3"/>
      <c r="E31" s="3"/>
    </row>
    <row r="32" spans="1:5" ht="17.399999999999999">
      <c r="A32" s="23" t="s">
        <v>132</v>
      </c>
      <c r="B32" s="22">
        <v>0</v>
      </c>
      <c r="C32" s="22">
        <v>0</v>
      </c>
      <c r="D32" s="4"/>
      <c r="E32" s="3"/>
    </row>
    <row r="33" spans="1:5" ht="17.399999999999999">
      <c r="A33" s="23" t="s">
        <v>133</v>
      </c>
      <c r="B33" s="22">
        <v>0</v>
      </c>
      <c r="C33" s="22">
        <v>0</v>
      </c>
      <c r="D33" s="4"/>
      <c r="E33" s="3"/>
    </row>
    <row r="34" spans="1:5" ht="17.399999999999999">
      <c r="A34" s="23" t="s">
        <v>134</v>
      </c>
      <c r="B34" s="22">
        <v>0</v>
      </c>
      <c r="C34" s="22">
        <v>0</v>
      </c>
      <c r="D34" s="4"/>
      <c r="E34" s="3"/>
    </row>
    <row r="35" spans="1:5" ht="17.399999999999999">
      <c r="A35" s="23" t="s">
        <v>320</v>
      </c>
      <c r="B35" s="22">
        <v>0</v>
      </c>
      <c r="C35" s="22">
        <v>0</v>
      </c>
      <c r="D35" s="4"/>
      <c r="E35" s="3"/>
    </row>
    <row r="36" spans="1:5" ht="27" thickBot="1">
      <c r="A36" s="36" t="s">
        <v>135</v>
      </c>
      <c r="B36" s="34">
        <f>+B20+B23+B24+B25+B26+B27+B28+B31+B22+B32+B35+B34</f>
        <v>-331134615.45205462</v>
      </c>
      <c r="C36" s="34">
        <f>+C20+C23+C24+C25+C26+C27+C28+C31+C22+C32+C35+C34</f>
        <v>0</v>
      </c>
      <c r="D36" s="4"/>
      <c r="E36" s="3"/>
    </row>
    <row r="37" spans="1:5" ht="18.600000000000001" thickTop="1" thickBot="1">
      <c r="A37" s="33" t="s">
        <v>205</v>
      </c>
      <c r="B37" s="104">
        <v>1693483185</v>
      </c>
      <c r="C37" s="26">
        <v>0</v>
      </c>
      <c r="D37" s="6"/>
      <c r="E37" s="3"/>
    </row>
    <row r="38" spans="1:5" ht="18.600000000000001" thickTop="1" thickBot="1">
      <c r="A38" s="24" t="s">
        <v>206</v>
      </c>
      <c r="B38" s="25">
        <f>SUM(B36:B37)</f>
        <v>1362348569.5479455</v>
      </c>
      <c r="C38" s="25">
        <f>SUM(C36:C37)</f>
        <v>0</v>
      </c>
      <c r="D38" s="3"/>
      <c r="E38" s="3"/>
    </row>
    <row r="39" spans="1:5" ht="17.399999999999999">
      <c r="A39" s="2"/>
      <c r="B39" s="101"/>
      <c r="C39" s="101"/>
      <c r="D39" s="66"/>
      <c r="E39" s="3"/>
    </row>
    <row r="40" spans="1:5">
      <c r="A40" s="347" t="s">
        <v>296</v>
      </c>
      <c r="B40" s="347"/>
      <c r="C40" s="347"/>
    </row>
    <row r="41" spans="1:5">
      <c r="C41" s="66"/>
    </row>
  </sheetData>
  <mergeCells count="8">
    <mergeCell ref="A40:C40"/>
    <mergeCell ref="A7:A8"/>
    <mergeCell ref="A1:C2"/>
    <mergeCell ref="A3:C3"/>
    <mergeCell ref="A4:C4"/>
    <mergeCell ref="D4:E4"/>
    <mergeCell ref="A5:C5"/>
    <mergeCell ref="D5:E5"/>
  </mergeCells>
  <pageMargins left="0.25" right="0.25" top="0.75" bottom="0.75" header="0.3" footer="0.3"/>
  <pageSetup paperSize="9" scale="74"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O23"/>
  <sheetViews>
    <sheetView zoomScale="87" zoomScaleNormal="87" workbookViewId="0">
      <selection activeCell="L14" sqref="L14"/>
    </sheetView>
  </sheetViews>
  <sheetFormatPr baseColWidth="10" defaultColWidth="11.44140625" defaultRowHeight="14.4"/>
  <cols>
    <col min="1" max="1" width="2.6640625" style="1" customWidth="1"/>
    <col min="2" max="2" width="27.44140625" style="1" customWidth="1"/>
    <col min="3" max="3" width="14" style="1" customWidth="1"/>
    <col min="4" max="5" width="22.88671875" style="1" customWidth="1"/>
    <col min="6" max="6" width="12" style="1" bestFit="1" customWidth="1"/>
    <col min="7" max="7" width="17.33203125" style="1" customWidth="1"/>
    <col min="8" max="9" width="17.44140625" style="1" customWidth="1"/>
    <col min="10" max="10" width="19.33203125" style="1" customWidth="1"/>
    <col min="11" max="11" width="20.33203125" style="1" customWidth="1"/>
    <col min="12" max="12" width="17.44140625" style="1" customWidth="1"/>
    <col min="13" max="13" width="18.109375" style="1" customWidth="1"/>
    <col min="14" max="14" width="4" style="1" customWidth="1"/>
    <col min="15" max="15" width="16.109375" style="1" bestFit="1" customWidth="1"/>
    <col min="16" max="16384" width="11.44140625" style="1"/>
  </cols>
  <sheetData>
    <row r="2" spans="2:15" ht="23.25" customHeight="1">
      <c r="D2" s="359" t="s">
        <v>384</v>
      </c>
      <c r="E2" s="359"/>
      <c r="F2" s="359"/>
      <c r="G2" s="359"/>
      <c r="H2" s="359"/>
      <c r="I2" s="359"/>
      <c r="J2" s="359"/>
      <c r="K2" s="359"/>
      <c r="L2" s="359"/>
      <c r="M2" s="359"/>
    </row>
    <row r="3" spans="2:15" ht="15">
      <c r="D3" s="359" t="s">
        <v>136</v>
      </c>
      <c r="E3" s="359"/>
      <c r="F3" s="359"/>
      <c r="G3" s="359"/>
      <c r="H3" s="359"/>
      <c r="I3" s="359"/>
      <c r="J3" s="359"/>
      <c r="K3" s="359"/>
      <c r="L3" s="359"/>
      <c r="M3" s="359"/>
    </row>
    <row r="4" spans="2:15">
      <c r="D4" s="360" t="s">
        <v>449</v>
      </c>
      <c r="E4" s="360"/>
      <c r="F4" s="360"/>
      <c r="G4" s="360"/>
      <c r="H4" s="360"/>
      <c r="I4" s="360"/>
      <c r="J4" s="360"/>
      <c r="K4" s="360"/>
      <c r="L4" s="360"/>
      <c r="M4" s="360"/>
    </row>
    <row r="5" spans="2:15" ht="12" customHeight="1">
      <c r="D5" s="32"/>
      <c r="E5" s="32"/>
      <c r="F5" s="3"/>
      <c r="G5" s="3"/>
      <c r="H5" s="4"/>
      <c r="I5" s="4"/>
      <c r="J5" s="3"/>
      <c r="K5" s="3"/>
      <c r="L5" s="5"/>
      <c r="M5" s="5"/>
    </row>
    <row r="6" spans="2:15" ht="18" thickBot="1">
      <c r="D6" s="32" t="s">
        <v>217</v>
      </c>
      <c r="E6" s="32"/>
      <c r="F6" s="3"/>
      <c r="G6" s="3"/>
      <c r="H6" s="4"/>
      <c r="I6" s="4"/>
      <c r="J6" s="3"/>
      <c r="K6" s="3"/>
      <c r="L6" s="5"/>
      <c r="M6" s="5"/>
    </row>
    <row r="7" spans="2:15" s="43" customFormat="1" ht="13.8">
      <c r="B7" s="363" t="s">
        <v>230</v>
      </c>
      <c r="C7" s="361" t="s">
        <v>229</v>
      </c>
      <c r="D7" s="361" t="s">
        <v>138</v>
      </c>
      <c r="E7" s="361" t="s">
        <v>324</v>
      </c>
      <c r="F7" s="357" t="s">
        <v>137</v>
      </c>
      <c r="G7" s="357"/>
      <c r="H7" s="358"/>
      <c r="I7" s="85" t="s">
        <v>321</v>
      </c>
      <c r="J7" s="365" t="s">
        <v>71</v>
      </c>
      <c r="K7" s="358"/>
      <c r="L7" s="352" t="s">
        <v>69</v>
      </c>
      <c r="M7" s="353"/>
    </row>
    <row r="8" spans="2:15" s="43" customFormat="1" ht="24" customHeight="1">
      <c r="B8" s="364"/>
      <c r="C8" s="362"/>
      <c r="D8" s="362"/>
      <c r="E8" s="362"/>
      <c r="F8" s="354" t="s">
        <v>139</v>
      </c>
      <c r="G8" s="368" t="s">
        <v>140</v>
      </c>
      <c r="H8" s="354" t="s">
        <v>141</v>
      </c>
      <c r="I8" s="354" t="s">
        <v>322</v>
      </c>
      <c r="J8" s="354" t="s">
        <v>213</v>
      </c>
      <c r="K8" s="366" t="s">
        <v>214</v>
      </c>
      <c r="L8" s="354" t="s">
        <v>223</v>
      </c>
      <c r="M8" s="356" t="s">
        <v>224</v>
      </c>
    </row>
    <row r="9" spans="2:15" s="43" customFormat="1" ht="24" customHeight="1">
      <c r="B9" s="103"/>
      <c r="C9" s="44"/>
      <c r="D9" s="37"/>
      <c r="E9" s="37"/>
      <c r="F9" s="355"/>
      <c r="G9" s="369"/>
      <c r="H9" s="355"/>
      <c r="I9" s="355"/>
      <c r="J9" s="355"/>
      <c r="K9" s="367"/>
      <c r="L9" s="355"/>
      <c r="M9" s="356"/>
    </row>
    <row r="10" spans="2:15" s="43" customFormat="1">
      <c r="B10" s="38" t="s">
        <v>358</v>
      </c>
      <c r="C10" s="45">
        <v>0</v>
      </c>
      <c r="D10" s="47">
        <v>3753000000</v>
      </c>
      <c r="E10" s="47">
        <v>1247000000</v>
      </c>
      <c r="F10" s="48">
        <v>0</v>
      </c>
      <c r="G10" s="48">
        <v>0</v>
      </c>
      <c r="H10" s="49">
        <v>0</v>
      </c>
      <c r="I10" s="52">
        <v>0</v>
      </c>
      <c r="J10" s="50">
        <v>0</v>
      </c>
      <c r="K10" s="67">
        <v>0</v>
      </c>
      <c r="L10" s="350"/>
      <c r="M10" s="351"/>
      <c r="N10" s="66"/>
    </row>
    <row r="11" spans="2:15" s="43" customFormat="1" ht="27.6">
      <c r="B11" s="39" t="s">
        <v>231</v>
      </c>
      <c r="C11" s="45">
        <v>0</v>
      </c>
      <c r="D11" s="47">
        <v>200000000</v>
      </c>
      <c r="E11" s="51">
        <v>-200000000</v>
      </c>
      <c r="F11" s="48">
        <v>0</v>
      </c>
      <c r="G11" s="48">
        <v>0</v>
      </c>
      <c r="H11" s="49">
        <v>0</v>
      </c>
      <c r="I11" s="50">
        <v>0</v>
      </c>
      <c r="J11" s="50">
        <f>K15+J15</f>
        <v>-1035530111.4242419</v>
      </c>
      <c r="K11" s="67">
        <f>RESULTADO!B74</f>
        <v>-322655418</v>
      </c>
      <c r="L11" s="350"/>
      <c r="M11" s="351"/>
      <c r="N11" s="77"/>
    </row>
    <row r="12" spans="2:15" s="43" customFormat="1" ht="13.8">
      <c r="B12" s="38" t="s">
        <v>359</v>
      </c>
      <c r="C12" s="45"/>
      <c r="D12" s="51"/>
      <c r="E12" s="51"/>
      <c r="F12" s="48"/>
      <c r="G12" s="49"/>
      <c r="H12" s="48"/>
      <c r="I12" s="48"/>
      <c r="J12" s="48"/>
      <c r="K12" s="50"/>
      <c r="L12" s="350"/>
      <c r="M12" s="351"/>
    </row>
    <row r="13" spans="2:15" s="43" customFormat="1" ht="13.8">
      <c r="B13" s="42" t="s">
        <v>232</v>
      </c>
      <c r="C13" s="45"/>
      <c r="D13" s="51"/>
      <c r="E13" s="51"/>
      <c r="F13" s="48"/>
      <c r="G13" s="49"/>
      <c r="H13" s="52"/>
      <c r="I13" s="52"/>
      <c r="J13" s="48"/>
      <c r="K13" s="53">
        <v>0</v>
      </c>
      <c r="L13" s="350"/>
      <c r="M13" s="351"/>
    </row>
    <row r="14" spans="2:15" s="43" customFormat="1" ht="13.8">
      <c r="B14" s="41" t="s">
        <v>233</v>
      </c>
      <c r="C14" s="46"/>
      <c r="D14" s="54">
        <f>SUM(D10:D13)</f>
        <v>3953000000</v>
      </c>
      <c r="E14" s="54">
        <f>SUM(E10:E13)</f>
        <v>1047000000</v>
      </c>
      <c r="F14" s="55">
        <f t="shared" ref="F14:K14" si="0">SUM(F10:F13)</f>
        <v>0</v>
      </c>
      <c r="G14" s="55">
        <f t="shared" si="0"/>
        <v>0</v>
      </c>
      <c r="H14" s="55">
        <f>SUM(H10:H13)</f>
        <v>0</v>
      </c>
      <c r="I14" s="55">
        <f>SUM(I10:I13)</f>
        <v>0</v>
      </c>
      <c r="J14" s="55">
        <f>SUM(J10:J13)</f>
        <v>-1035530111.4242419</v>
      </c>
      <c r="K14" s="55">
        <f t="shared" si="0"/>
        <v>-322655418</v>
      </c>
      <c r="L14" s="56">
        <f>SUM(D14:K14)</f>
        <v>3641814470.575758</v>
      </c>
      <c r="M14" s="57"/>
      <c r="N14" s="77"/>
      <c r="O14" s="115"/>
    </row>
    <row r="15" spans="2:15" s="43" customFormat="1" thickBot="1">
      <c r="B15" s="40" t="s">
        <v>234</v>
      </c>
      <c r="C15" s="59">
        <v>0</v>
      </c>
      <c r="D15" s="54">
        <v>3753000000</v>
      </c>
      <c r="E15" s="58">
        <v>1247000000</v>
      </c>
      <c r="F15" s="59">
        <v>0</v>
      </c>
      <c r="G15" s="59">
        <v>0</v>
      </c>
      <c r="H15" s="60">
        <v>0</v>
      </c>
      <c r="I15" s="60">
        <v>0</v>
      </c>
      <c r="J15" s="60">
        <v>-420000</v>
      </c>
      <c r="K15" s="60">
        <v>-1035110111.4242419</v>
      </c>
      <c r="L15" s="61">
        <v>0</v>
      </c>
      <c r="M15" s="62">
        <f>SUM(C15:L15)</f>
        <v>3964469888.575758</v>
      </c>
    </row>
    <row r="16" spans="2:15">
      <c r="L16" s="66"/>
      <c r="M16" s="66"/>
    </row>
    <row r="17" spans="4:13">
      <c r="G17" s="66"/>
      <c r="J17" s="66"/>
      <c r="L17" s="66"/>
      <c r="M17" s="66"/>
    </row>
    <row r="18" spans="4:13">
      <c r="D18" s="76"/>
      <c r="E18" s="76"/>
      <c r="J18" s="66"/>
      <c r="K18" s="66"/>
      <c r="M18" s="66"/>
    </row>
    <row r="19" spans="4:13">
      <c r="J19" s="66"/>
      <c r="K19" s="66"/>
      <c r="M19" s="66"/>
    </row>
    <row r="20" spans="4:13">
      <c r="K20" s="66"/>
      <c r="M20" s="66"/>
    </row>
    <row r="21" spans="4:13">
      <c r="G21" s="76"/>
      <c r="M21" s="66"/>
    </row>
    <row r="23" spans="4:13">
      <c r="F23" s="76"/>
    </row>
  </sheetData>
  <mergeCells count="19">
    <mergeCell ref="B7:B8"/>
    <mergeCell ref="J7:K7"/>
    <mergeCell ref="H8:H9"/>
    <mergeCell ref="K8:K9"/>
    <mergeCell ref="F8:F9"/>
    <mergeCell ref="G8:G9"/>
    <mergeCell ref="C7:C8"/>
    <mergeCell ref="I8:I9"/>
    <mergeCell ref="D2:M2"/>
    <mergeCell ref="D3:M3"/>
    <mergeCell ref="D4:M4"/>
    <mergeCell ref="L8:L9"/>
    <mergeCell ref="D7:D8"/>
    <mergeCell ref="E7:E8"/>
    <mergeCell ref="L10:M13"/>
    <mergeCell ref="L7:M7"/>
    <mergeCell ref="J8:J9"/>
    <mergeCell ref="M8:M9"/>
    <mergeCell ref="F7:H7"/>
  </mergeCells>
  <pageMargins left="0.25" right="0.25" top="0.75" bottom="0.75" header="0.3" footer="0.3"/>
  <pageSetup paperSize="9" scale="58"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3"/>
  <dimension ref="A1:M271"/>
  <sheetViews>
    <sheetView showGridLines="0" tabSelected="1" topLeftCell="A232" zoomScale="85" zoomScaleNormal="85" zoomScaleSheetLayoutView="91" workbookViewId="0">
      <selection activeCell="A262" sqref="A262:D262"/>
    </sheetView>
  </sheetViews>
  <sheetFormatPr baseColWidth="10" defaultColWidth="11.44140625" defaultRowHeight="14.4"/>
  <cols>
    <col min="1" max="1" width="52" customWidth="1"/>
    <col min="2" max="2" width="22.44140625" customWidth="1"/>
    <col min="3" max="3" width="23.109375" customWidth="1"/>
    <col min="4" max="4" width="15.33203125" customWidth="1"/>
    <col min="5" max="5" width="15.44140625" customWidth="1"/>
    <col min="6" max="6" width="19.33203125" customWidth="1"/>
    <col min="7" max="7" width="18.33203125" style="135" customWidth="1"/>
    <col min="8" max="8" width="3.6640625" style="135" customWidth="1"/>
    <col min="9" max="9" width="12" customWidth="1"/>
  </cols>
  <sheetData>
    <row r="1" spans="1:13" ht="15" customHeight="1">
      <c r="A1" s="390" t="s">
        <v>399</v>
      </c>
      <c r="B1" s="390"/>
      <c r="C1" s="390"/>
      <c r="D1" s="390"/>
      <c r="E1" s="390"/>
      <c r="F1" s="390"/>
      <c r="G1" s="390"/>
    </row>
    <row r="2" spans="1:13" ht="15" customHeight="1">
      <c r="A2" s="390"/>
      <c r="B2" s="390"/>
      <c r="C2" s="390"/>
      <c r="D2" s="390"/>
      <c r="E2" s="390"/>
      <c r="F2" s="390"/>
      <c r="G2" s="390"/>
    </row>
    <row r="3" spans="1:13" ht="15" customHeight="1">
      <c r="A3" s="391" t="s">
        <v>460</v>
      </c>
      <c r="B3" s="391"/>
      <c r="C3" s="391"/>
      <c r="D3" s="391"/>
      <c r="E3" s="391"/>
      <c r="F3" s="391"/>
      <c r="G3" s="391"/>
    </row>
    <row r="4" spans="1:13">
      <c r="A4" s="136"/>
    </row>
    <row r="5" spans="1:13">
      <c r="A5" s="387" t="s">
        <v>270</v>
      </c>
      <c r="B5" s="387"/>
    </row>
    <row r="6" spans="1:13" ht="21" customHeight="1">
      <c r="A6" s="388" t="s">
        <v>477</v>
      </c>
      <c r="B6" s="388"/>
      <c r="C6" s="388"/>
      <c r="D6" s="388"/>
      <c r="E6" s="138"/>
      <c r="F6" s="138"/>
      <c r="H6" s="386"/>
      <c r="I6" s="386"/>
      <c r="J6" s="386"/>
      <c r="K6" s="386"/>
      <c r="L6" s="386"/>
      <c r="M6" s="386"/>
    </row>
    <row r="7" spans="1:13" ht="15.6" customHeight="1">
      <c r="A7" s="139"/>
    </row>
    <row r="8" spans="1:13">
      <c r="A8" s="387" t="s">
        <v>269</v>
      </c>
      <c r="B8" s="387"/>
    </row>
    <row r="9" spans="1:13" ht="17.399999999999999" customHeight="1">
      <c r="A9" s="140"/>
    </row>
    <row r="10" spans="1:13">
      <c r="A10" s="387" t="s">
        <v>142</v>
      </c>
      <c r="B10" s="387"/>
      <c r="C10" s="387"/>
      <c r="D10" s="387"/>
      <c r="E10" s="137"/>
      <c r="F10" s="137"/>
    </row>
    <row r="11" spans="1:13">
      <c r="A11" s="137"/>
      <c r="B11" s="137"/>
      <c r="C11" s="137"/>
      <c r="D11" s="137"/>
      <c r="E11" s="137"/>
      <c r="F11" s="137"/>
    </row>
    <row r="12" spans="1:13">
      <c r="A12" s="372" t="s">
        <v>401</v>
      </c>
      <c r="B12" s="372"/>
      <c r="C12" s="372"/>
      <c r="D12" s="372"/>
      <c r="E12" s="141"/>
      <c r="F12" s="141"/>
    </row>
    <row r="13" spans="1:13">
      <c r="A13" s="372"/>
      <c r="B13" s="372"/>
      <c r="C13" s="372"/>
      <c r="D13" s="372"/>
      <c r="E13" s="141"/>
      <c r="F13" s="141"/>
    </row>
    <row r="14" spans="1:13">
      <c r="A14" s="372"/>
      <c r="B14" s="372"/>
      <c r="C14" s="372"/>
      <c r="D14" s="372"/>
      <c r="E14" s="141"/>
      <c r="F14" s="141"/>
    </row>
    <row r="15" spans="1:13" ht="15" customHeight="1">
      <c r="A15" s="141"/>
      <c r="B15" s="141"/>
      <c r="C15" s="141"/>
      <c r="D15" s="141"/>
      <c r="E15" s="141"/>
      <c r="F15" s="141"/>
    </row>
    <row r="16" spans="1:13">
      <c r="A16" s="140" t="s">
        <v>143</v>
      </c>
    </row>
    <row r="17" spans="1:6" ht="14.4" customHeight="1">
      <c r="A17" s="140"/>
    </row>
    <row r="18" spans="1:6" ht="42" customHeight="1">
      <c r="A18" s="372" t="s">
        <v>400</v>
      </c>
      <c r="B18" s="372"/>
      <c r="C18" s="372"/>
      <c r="D18" s="372"/>
      <c r="E18" s="141"/>
      <c r="F18" s="141"/>
    </row>
    <row r="19" spans="1:6" ht="51.75" customHeight="1">
      <c r="A19" s="389" t="s">
        <v>318</v>
      </c>
      <c r="B19" s="389"/>
      <c r="C19" s="389"/>
      <c r="D19" s="389"/>
      <c r="E19" s="142"/>
      <c r="F19" s="142"/>
    </row>
    <row r="20" spans="1:6">
      <c r="A20" s="387" t="s">
        <v>268</v>
      </c>
      <c r="B20" s="387"/>
      <c r="C20" s="387"/>
      <c r="D20" s="387"/>
      <c r="E20" s="137"/>
      <c r="F20" s="137"/>
    </row>
    <row r="21" spans="1:6" ht="14.4" customHeight="1">
      <c r="A21" s="140"/>
    </row>
    <row r="22" spans="1:6">
      <c r="A22" s="387" t="s">
        <v>144</v>
      </c>
      <c r="B22" s="387"/>
      <c r="C22" s="387"/>
      <c r="D22" s="387"/>
      <c r="E22" s="137"/>
      <c r="F22" s="137"/>
    </row>
    <row r="23" spans="1:6" ht="33" customHeight="1">
      <c r="A23" s="372" t="s">
        <v>355</v>
      </c>
      <c r="B23" s="372"/>
      <c r="C23" s="372"/>
      <c r="D23" s="372"/>
      <c r="E23" s="141"/>
      <c r="F23" s="141"/>
    </row>
    <row r="24" spans="1:6" ht="15.6" customHeight="1">
      <c r="A24" s="139"/>
    </row>
    <row r="25" spans="1:6">
      <c r="A25" s="140" t="s">
        <v>207</v>
      </c>
    </row>
    <row r="26" spans="1:6" ht="48" customHeight="1">
      <c r="A26" s="372" t="s">
        <v>356</v>
      </c>
      <c r="B26" s="372"/>
      <c r="C26" s="372"/>
      <c r="D26" s="372"/>
      <c r="E26" s="141"/>
      <c r="F26" s="141"/>
    </row>
    <row r="27" spans="1:6" ht="14.4" customHeight="1">
      <c r="A27" s="139"/>
    </row>
    <row r="28" spans="1:6" ht="24.6" customHeight="1">
      <c r="A28" s="372" t="s">
        <v>145</v>
      </c>
      <c r="B28" s="372"/>
      <c r="C28" s="372"/>
      <c r="D28" s="372"/>
      <c r="E28" s="141"/>
      <c r="F28" s="141"/>
    </row>
    <row r="29" spans="1:6">
      <c r="A29" s="139"/>
    </row>
    <row r="30" spans="1:6">
      <c r="A30" s="140" t="s">
        <v>146</v>
      </c>
    </row>
    <row r="31" spans="1:6" ht="15" customHeight="1">
      <c r="A31" s="372" t="s">
        <v>147</v>
      </c>
      <c r="B31" s="372"/>
      <c r="C31" s="372"/>
      <c r="D31" s="372"/>
      <c r="E31" s="141"/>
      <c r="F31" s="141"/>
    </row>
    <row r="32" spans="1:6">
      <c r="A32" s="139"/>
    </row>
    <row r="33" spans="1:6">
      <c r="A33" s="140" t="s">
        <v>208</v>
      </c>
    </row>
    <row r="34" spans="1:6" ht="15" customHeight="1">
      <c r="A34" s="372" t="s">
        <v>148</v>
      </c>
      <c r="B34" s="372"/>
      <c r="C34" s="372"/>
      <c r="D34" s="372"/>
      <c r="E34" s="141"/>
      <c r="F34" s="141"/>
    </row>
    <row r="36" spans="1:6">
      <c r="A36" s="140" t="s">
        <v>209</v>
      </c>
    </row>
    <row r="37" spans="1:6" ht="24.75" customHeight="1">
      <c r="A37" s="372" t="s">
        <v>464</v>
      </c>
      <c r="B37" s="372"/>
      <c r="C37" s="372"/>
      <c r="D37" s="372"/>
      <c r="E37" s="141"/>
      <c r="F37" s="141"/>
    </row>
    <row r="38" spans="1:6" ht="12" customHeight="1">
      <c r="A38" s="139"/>
    </row>
    <row r="39" spans="1:6">
      <c r="A39" s="140" t="s">
        <v>149</v>
      </c>
    </row>
    <row r="40" spans="1:6" ht="14.25" customHeight="1">
      <c r="A40" s="372" t="s">
        <v>349</v>
      </c>
      <c r="B40" s="372"/>
      <c r="C40" s="372"/>
      <c r="D40" s="372"/>
      <c r="E40" s="141"/>
      <c r="F40" s="141"/>
    </row>
    <row r="41" spans="1:6" ht="14.4" customHeight="1">
      <c r="A41" s="139"/>
    </row>
    <row r="42" spans="1:6" ht="28.5" customHeight="1">
      <c r="A42" s="140" t="s">
        <v>150</v>
      </c>
    </row>
    <row r="43" spans="1:6" ht="15" customHeight="1">
      <c r="A43" s="372" t="s">
        <v>210</v>
      </c>
      <c r="B43" s="372"/>
      <c r="C43" s="372"/>
      <c r="D43" s="372"/>
      <c r="E43" s="141"/>
      <c r="F43" s="141"/>
    </row>
    <row r="44" spans="1:6" ht="19.2" customHeight="1">
      <c r="A44" s="139"/>
    </row>
    <row r="45" spans="1:6">
      <c r="A45" s="140" t="s">
        <v>151</v>
      </c>
    </row>
    <row r="46" spans="1:6">
      <c r="A46" s="372" t="s">
        <v>402</v>
      </c>
      <c r="B46" s="372"/>
      <c r="C46" s="372"/>
      <c r="D46" s="372"/>
      <c r="E46" s="141"/>
      <c r="F46" s="141"/>
    </row>
    <row r="47" spans="1:6" ht="14.4" customHeight="1">
      <c r="A47" s="139"/>
    </row>
    <row r="48" spans="1:6">
      <c r="A48" s="387" t="s">
        <v>267</v>
      </c>
      <c r="B48" s="387"/>
      <c r="C48" s="387"/>
      <c r="D48" s="387"/>
      <c r="E48" s="137"/>
      <c r="F48" s="137"/>
    </row>
    <row r="49" spans="1:7" ht="15" customHeight="1">
      <c r="A49" s="372" t="s">
        <v>152</v>
      </c>
      <c r="B49" s="372"/>
      <c r="C49" s="372"/>
      <c r="D49" s="372"/>
      <c r="E49" s="141"/>
      <c r="F49" s="141"/>
    </row>
    <row r="50" spans="1:7">
      <c r="A50" s="139"/>
    </row>
    <row r="51" spans="1:7">
      <c r="A51" s="140" t="s">
        <v>266</v>
      </c>
    </row>
    <row r="52" spans="1:7" ht="15.6" customHeight="1">
      <c r="A52" s="140"/>
    </row>
    <row r="53" spans="1:7" ht="21" customHeight="1">
      <c r="A53" s="140" t="s">
        <v>153</v>
      </c>
    </row>
    <row r="54" spans="1:7" ht="48" customHeight="1">
      <c r="A54" s="372" t="s">
        <v>357</v>
      </c>
      <c r="B54" s="372"/>
      <c r="C54" s="372"/>
      <c r="D54" s="372"/>
      <c r="E54" s="372"/>
      <c r="F54" s="372"/>
      <c r="G54" s="372"/>
    </row>
    <row r="55" spans="1:7">
      <c r="A55" s="141"/>
      <c r="B55" s="141"/>
      <c r="C55" s="141"/>
      <c r="D55" s="141"/>
      <c r="E55" s="141"/>
      <c r="F55" s="141"/>
    </row>
    <row r="56" spans="1:7" ht="17.399999999999999" customHeight="1">
      <c r="A56" s="143" t="s">
        <v>154</v>
      </c>
      <c r="B56" s="144">
        <v>45747</v>
      </c>
    </row>
    <row r="57" spans="1:7" ht="17.399999999999999" customHeight="1">
      <c r="A57" s="145" t="s">
        <v>155</v>
      </c>
      <c r="B57" s="146">
        <v>7973.54</v>
      </c>
    </row>
    <row r="58" spans="1:7">
      <c r="A58" s="145" t="s">
        <v>156</v>
      </c>
      <c r="B58" s="146">
        <v>7983.79</v>
      </c>
    </row>
    <row r="59" spans="1:7" ht="12.6" customHeight="1">
      <c r="A59" s="140"/>
    </row>
    <row r="60" spans="1:7">
      <c r="A60" s="140" t="s">
        <v>157</v>
      </c>
    </row>
    <row r="61" spans="1:7">
      <c r="A61" s="140"/>
    </row>
    <row r="62" spans="1:7">
      <c r="A62" s="373" t="s">
        <v>158</v>
      </c>
      <c r="B62" s="373"/>
      <c r="D62" s="148"/>
      <c r="E62" s="148"/>
      <c r="F62" s="148"/>
    </row>
    <row r="63" spans="1:7">
      <c r="A63" s="147"/>
      <c r="B63" s="147"/>
      <c r="D63" s="148"/>
      <c r="E63" s="148"/>
      <c r="F63" s="148"/>
    </row>
    <row r="64" spans="1:7" ht="12.6" customHeight="1">
      <c r="A64" s="149" t="s">
        <v>248</v>
      </c>
      <c r="D64" s="150">
        <v>6870.81</v>
      </c>
      <c r="E64" s="150"/>
      <c r="F64" s="151"/>
    </row>
    <row r="65" spans="1:8" ht="33.75" customHeight="1">
      <c r="A65" s="152" t="s">
        <v>235</v>
      </c>
      <c r="B65" s="143" t="s">
        <v>236</v>
      </c>
      <c r="C65" s="153" t="s">
        <v>237</v>
      </c>
      <c r="D65" s="153" t="s">
        <v>238</v>
      </c>
      <c r="E65" s="153" t="s">
        <v>239</v>
      </c>
      <c r="F65" s="154"/>
    </row>
    <row r="66" spans="1:8" s="158" customFormat="1" ht="17.25" customHeight="1">
      <c r="A66" s="155" t="s">
        <v>39</v>
      </c>
      <c r="B66" s="152"/>
      <c r="C66" s="156"/>
      <c r="D66" s="157"/>
      <c r="E66" s="157">
        <f>SUM(E67:E69)</f>
        <v>1362348570</v>
      </c>
    </row>
    <row r="67" spans="1:8" ht="17.25" customHeight="1">
      <c r="A67" s="159" t="s">
        <v>461</v>
      </c>
      <c r="B67" s="160" t="s">
        <v>428</v>
      </c>
      <c r="C67" s="161">
        <v>0</v>
      </c>
      <c r="D67" s="161">
        <v>1</v>
      </c>
      <c r="E67" s="162">
        <v>1278839287</v>
      </c>
      <c r="G67"/>
      <c r="H67"/>
    </row>
    <row r="68" spans="1:8" ht="17.25" customHeight="1">
      <c r="A68" s="159" t="s">
        <v>462</v>
      </c>
      <c r="B68" s="160" t="s">
        <v>428</v>
      </c>
      <c r="C68" s="161">
        <v>0</v>
      </c>
      <c r="D68" s="161">
        <v>1</v>
      </c>
      <c r="E68" s="162">
        <v>4606568</v>
      </c>
      <c r="G68"/>
      <c r="H68"/>
    </row>
    <row r="69" spans="1:8" ht="17.25" customHeight="1">
      <c r="A69" s="159" t="s">
        <v>463</v>
      </c>
      <c r="B69" s="160" t="s">
        <v>428</v>
      </c>
      <c r="C69" s="161">
        <v>0</v>
      </c>
      <c r="D69" s="161">
        <v>1</v>
      </c>
      <c r="E69" s="162">
        <v>78902715</v>
      </c>
      <c r="G69"/>
      <c r="H69"/>
    </row>
    <row r="70" spans="1:8" ht="17.25" customHeight="1">
      <c r="A70" s="163"/>
      <c r="B70" s="164"/>
      <c r="C70" s="165"/>
      <c r="D70" s="165"/>
      <c r="E70" s="165"/>
      <c r="F70" s="165"/>
      <c r="G70" s="166"/>
    </row>
    <row r="71" spans="1:8">
      <c r="A71" s="149" t="s">
        <v>159</v>
      </c>
    </row>
    <row r="72" spans="1:8" ht="13.95" customHeight="1" thickBot="1">
      <c r="A72" s="149"/>
    </row>
    <row r="73" spans="1:8" ht="13.95" customHeight="1">
      <c r="A73" s="374" t="s">
        <v>240</v>
      </c>
      <c r="B73" s="376" t="s">
        <v>241</v>
      </c>
      <c r="C73" s="376" t="s">
        <v>242</v>
      </c>
      <c r="D73" s="376" t="s">
        <v>243</v>
      </c>
      <c r="E73" s="384" t="s">
        <v>244</v>
      </c>
    </row>
    <row r="74" spans="1:8" ht="13.95" customHeight="1">
      <c r="A74" s="375"/>
      <c r="B74" s="377"/>
      <c r="C74" s="377"/>
      <c r="D74" s="377"/>
      <c r="E74" s="385"/>
    </row>
    <row r="75" spans="1:8" ht="28.8">
      <c r="A75" s="167" t="s">
        <v>252</v>
      </c>
      <c r="B75" s="161">
        <f>B57</f>
        <v>7973.54</v>
      </c>
      <c r="C75" s="168">
        <v>0</v>
      </c>
      <c r="D75" s="169"/>
      <c r="E75" s="170"/>
    </row>
    <row r="76" spans="1:8" ht="28.8">
      <c r="A76" s="167" t="s">
        <v>253</v>
      </c>
      <c r="B76" s="171"/>
      <c r="C76" s="168"/>
      <c r="D76" s="169"/>
      <c r="E76" s="170"/>
      <c r="F76" s="172"/>
    </row>
    <row r="77" spans="1:8" ht="28.8">
      <c r="A77" s="167" t="s">
        <v>254</v>
      </c>
      <c r="B77" s="171"/>
      <c r="C77" s="168"/>
      <c r="D77" s="169"/>
      <c r="E77" s="170"/>
      <c r="F77" s="172"/>
      <c r="G77"/>
    </row>
    <row r="78" spans="1:8" ht="28.8">
      <c r="A78" s="173" t="s">
        <v>255</v>
      </c>
      <c r="B78" s="174"/>
      <c r="C78" s="175"/>
      <c r="D78" s="176"/>
      <c r="E78" s="177"/>
    </row>
    <row r="79" spans="1:8">
      <c r="A79" s="178" t="s">
        <v>245</v>
      </c>
      <c r="B79" s="179"/>
      <c r="C79" s="180">
        <f>C75+C76-C77-C78</f>
        <v>0</v>
      </c>
      <c r="D79" s="179"/>
      <c r="E79" s="180"/>
    </row>
    <row r="80" spans="1:8">
      <c r="A80" s="181"/>
      <c r="B80" s="182"/>
      <c r="C80" s="183"/>
      <c r="D80" s="182"/>
      <c r="E80" s="183"/>
    </row>
    <row r="81" spans="1:8">
      <c r="A81" s="149" t="s">
        <v>160</v>
      </c>
    </row>
    <row r="82" spans="1:8">
      <c r="A82" s="149"/>
    </row>
    <row r="83" spans="1:8" ht="17.399999999999999" customHeight="1">
      <c r="A83" s="371" t="s">
        <v>37</v>
      </c>
      <c r="B83" s="371" t="s">
        <v>161</v>
      </c>
      <c r="C83" s="143" t="s">
        <v>162</v>
      </c>
      <c r="D83" s="153" t="s">
        <v>163</v>
      </c>
      <c r="E83" s="184"/>
      <c r="F83" s="184"/>
    </row>
    <row r="84" spans="1:8" ht="21" customHeight="1">
      <c r="A84" s="371"/>
      <c r="B84" s="371"/>
      <c r="C84" s="144">
        <v>45746</v>
      </c>
      <c r="D84" s="144">
        <v>45657</v>
      </c>
      <c r="E84" s="185"/>
      <c r="F84" s="185"/>
    </row>
    <row r="85" spans="1:8" s="158" customFormat="1">
      <c r="A85" s="186" t="s">
        <v>164</v>
      </c>
      <c r="B85" s="186"/>
      <c r="C85" s="187">
        <f>SUM(C86:C88)</f>
        <v>1362348570</v>
      </c>
      <c r="D85" s="187">
        <f>SUM(D86:D88)</f>
        <v>1693483185</v>
      </c>
      <c r="E85" s="188"/>
      <c r="F85" s="188"/>
      <c r="G85" s="189"/>
      <c r="H85" s="189"/>
    </row>
    <row r="86" spans="1:8">
      <c r="A86" s="159" t="s">
        <v>461</v>
      </c>
      <c r="B86" s="190" t="s">
        <v>403</v>
      </c>
      <c r="C86" s="191">
        <v>1278839287</v>
      </c>
      <c r="D86" s="191">
        <v>1693483185</v>
      </c>
      <c r="E86" s="192"/>
      <c r="F86" s="192"/>
    </row>
    <row r="87" spans="1:8">
      <c r="A87" s="159" t="s">
        <v>462</v>
      </c>
      <c r="B87" s="190" t="s">
        <v>403</v>
      </c>
      <c r="C87" s="162">
        <v>4606568</v>
      </c>
      <c r="D87" s="191">
        <v>0</v>
      </c>
      <c r="E87" s="192"/>
      <c r="F87" s="192"/>
    </row>
    <row r="88" spans="1:8">
      <c r="A88" s="159" t="s">
        <v>463</v>
      </c>
      <c r="B88" s="190" t="s">
        <v>403</v>
      </c>
      <c r="C88" s="162">
        <v>78902715</v>
      </c>
      <c r="D88" s="191">
        <v>0</v>
      </c>
      <c r="E88" s="192"/>
      <c r="F88" s="192"/>
    </row>
    <row r="89" spans="1:8">
      <c r="A89" s="136"/>
      <c r="B89" s="193"/>
      <c r="C89" s="194"/>
      <c r="D89" s="192"/>
      <c r="E89" s="192"/>
      <c r="F89" s="192"/>
    </row>
    <row r="90" spans="1:8">
      <c r="A90" s="149" t="s">
        <v>165</v>
      </c>
    </row>
    <row r="91" spans="1:8">
      <c r="A91" s="136"/>
      <c r="B91" s="195"/>
      <c r="C91" s="196"/>
      <c r="D91" s="196"/>
      <c r="E91" s="197"/>
      <c r="F91" s="172"/>
    </row>
    <row r="92" spans="1:8">
      <c r="A92" s="198" t="s">
        <v>283</v>
      </c>
      <c r="B92" s="199"/>
      <c r="C92" s="200"/>
      <c r="D92" s="201"/>
      <c r="E92" s="202"/>
      <c r="F92" s="203"/>
      <c r="G92" s="203"/>
      <c r="H92"/>
    </row>
    <row r="93" spans="1:8">
      <c r="A93" s="204" t="s">
        <v>284</v>
      </c>
      <c r="B93" s="205" t="s">
        <v>285</v>
      </c>
      <c r="C93" s="205" t="s">
        <v>319</v>
      </c>
      <c r="D93" s="201"/>
      <c r="E93" s="202"/>
      <c r="F93" s="203"/>
      <c r="G93" s="203"/>
      <c r="H93"/>
    </row>
    <row r="94" spans="1:8">
      <c r="A94" s="206" t="s">
        <v>286</v>
      </c>
      <c r="B94" s="191">
        <v>200000000</v>
      </c>
      <c r="C94" s="191">
        <v>1003000000</v>
      </c>
      <c r="D94" s="207"/>
      <c r="E94" s="202"/>
      <c r="F94" s="203"/>
      <c r="G94" s="203"/>
      <c r="H94"/>
    </row>
    <row r="95" spans="1:8">
      <c r="A95" s="206" t="s">
        <v>287</v>
      </c>
      <c r="B95" s="191">
        <v>200000000</v>
      </c>
      <c r="C95" s="191">
        <v>1003000000</v>
      </c>
      <c r="D95" s="207"/>
      <c r="E95" s="202"/>
      <c r="F95" s="203"/>
      <c r="G95" s="203"/>
      <c r="H95"/>
    </row>
    <row r="96" spans="1:8">
      <c r="A96" s="140"/>
      <c r="F96" s="135"/>
      <c r="H96"/>
    </row>
    <row r="97" spans="1:5">
      <c r="A97" s="136"/>
      <c r="B97" s="195"/>
      <c r="C97" s="195"/>
      <c r="D97" s="196"/>
      <c r="E97" s="201"/>
    </row>
    <row r="98" spans="1:5">
      <c r="A98" s="149" t="s">
        <v>281</v>
      </c>
    </row>
    <row r="99" spans="1:5">
      <c r="A99" s="140"/>
    </row>
    <row r="100" spans="1:5" ht="14.25" customHeight="1">
      <c r="A100" s="208" t="s">
        <v>154</v>
      </c>
      <c r="B100" s="208" t="s">
        <v>325</v>
      </c>
      <c r="C100" s="208" t="s">
        <v>326</v>
      </c>
    </row>
    <row r="101" spans="1:5" ht="14.25" customHeight="1">
      <c r="A101" s="206" t="s">
        <v>365</v>
      </c>
      <c r="B101" s="191">
        <f>BALANCE!B27</f>
        <v>156350312</v>
      </c>
      <c r="C101" s="191">
        <f>BALANCE!C27</f>
        <v>124293618</v>
      </c>
    </row>
    <row r="102" spans="1:5" ht="14.25" customHeight="1">
      <c r="A102" s="206" t="s">
        <v>49</v>
      </c>
      <c r="B102" s="191">
        <f>BALANCE!B30</f>
        <v>1047000000</v>
      </c>
      <c r="C102" s="191">
        <f>BALANCE!C30</f>
        <v>1247000000</v>
      </c>
    </row>
    <row r="103" spans="1:5" ht="14.25" customHeight="1">
      <c r="A103" s="206" t="s">
        <v>465</v>
      </c>
      <c r="B103" s="191">
        <f>BALANCE!B33</f>
        <v>2216667</v>
      </c>
      <c r="C103" s="191">
        <f>BALANCE!C33</f>
        <v>3879166.666666666</v>
      </c>
    </row>
    <row r="104" spans="1:5">
      <c r="A104" s="180" t="s">
        <v>245</v>
      </c>
      <c r="B104" s="187">
        <f>SUM(B101:B103)</f>
        <v>1205566979</v>
      </c>
      <c r="C104" s="187">
        <f>SUM(C101:C103)</f>
        <v>1375172784.6666667</v>
      </c>
      <c r="D104" s="172"/>
    </row>
    <row r="105" spans="1:5">
      <c r="A105" s="140"/>
    </row>
    <row r="106" spans="1:5">
      <c r="A106" s="149" t="s">
        <v>166</v>
      </c>
    </row>
    <row r="107" spans="1:5" ht="14.25" customHeight="1">
      <c r="A107" s="140"/>
    </row>
    <row r="108" spans="1:5" ht="14.25" customHeight="1">
      <c r="A108" s="208" t="s">
        <v>154</v>
      </c>
      <c r="B108" s="208" t="s">
        <v>325</v>
      </c>
      <c r="C108" s="208" t="s">
        <v>326</v>
      </c>
    </row>
    <row r="109" spans="1:5" ht="14.25" customHeight="1">
      <c r="A109" s="206" t="s">
        <v>344</v>
      </c>
      <c r="B109" s="191">
        <f>BALANCE!B56</f>
        <v>60568182</v>
      </c>
      <c r="C109" s="191">
        <f>BALANCE!C56</f>
        <v>58568182</v>
      </c>
    </row>
    <row r="110" spans="1:5" ht="14.25" customHeight="1">
      <c r="A110" s="206" t="s">
        <v>343</v>
      </c>
      <c r="B110" s="191">
        <f>BALANCE!B60</f>
        <v>96243095</v>
      </c>
      <c r="C110" s="191">
        <f>BALANCE!C60</f>
        <v>96243095</v>
      </c>
    </row>
    <row r="111" spans="1:5">
      <c r="A111" s="180" t="s">
        <v>245</v>
      </c>
      <c r="B111" s="187">
        <f>SUM(B109:B110)</f>
        <v>156811277</v>
      </c>
      <c r="C111" s="187">
        <f>SUM(C109:C110)</f>
        <v>154811277</v>
      </c>
      <c r="D111" s="172"/>
    </row>
    <row r="112" spans="1:5">
      <c r="A112" s="207"/>
      <c r="B112" s="207"/>
      <c r="C112" s="207"/>
      <c r="D112" s="172"/>
    </row>
    <row r="113" spans="1:8">
      <c r="A113" s="149" t="s">
        <v>167</v>
      </c>
    </row>
    <row r="114" spans="1:8">
      <c r="A114" s="149"/>
    </row>
    <row r="115" spans="1:8">
      <c r="A115" s="208" t="s">
        <v>154</v>
      </c>
      <c r="B115" s="208" t="s">
        <v>325</v>
      </c>
      <c r="C115" s="208" t="s">
        <v>326</v>
      </c>
    </row>
    <row r="116" spans="1:8">
      <c r="A116" s="206" t="s">
        <v>301</v>
      </c>
      <c r="B116" s="191">
        <f>BALANCE!B71</f>
        <v>15909091</v>
      </c>
      <c r="C116" s="191">
        <f>BALANCE!C71</f>
        <v>15909090.909090908</v>
      </c>
    </row>
    <row r="117" spans="1:8">
      <c r="A117" s="206" t="s">
        <v>302</v>
      </c>
      <c r="B117" s="191">
        <f>BALANCE!B72</f>
        <v>32072727</v>
      </c>
      <c r="C117" s="191">
        <f>BALANCE!C72</f>
        <v>32072727</v>
      </c>
    </row>
    <row r="118" spans="1:8">
      <c r="A118" s="180" t="s">
        <v>245</v>
      </c>
      <c r="B118" s="187">
        <f>SUM(B116:B117)</f>
        <v>47981818</v>
      </c>
      <c r="C118" s="187">
        <f>SUM(C116:C117)</f>
        <v>47981817.909090906</v>
      </c>
    </row>
    <row r="119" spans="1:8">
      <c r="A119" s="140"/>
      <c r="G119"/>
      <c r="H119"/>
    </row>
    <row r="120" spans="1:8">
      <c r="A120" s="149" t="s">
        <v>168</v>
      </c>
      <c r="G120"/>
      <c r="H120"/>
    </row>
    <row r="121" spans="1:8">
      <c r="A121" s="140" t="s">
        <v>211</v>
      </c>
    </row>
    <row r="123" spans="1:8">
      <c r="A123" s="149" t="s">
        <v>169</v>
      </c>
    </row>
    <row r="124" spans="1:8">
      <c r="A124" s="149"/>
    </row>
    <row r="125" spans="1:8">
      <c r="A125" s="208" t="s">
        <v>154</v>
      </c>
      <c r="B125" s="208" t="s">
        <v>325</v>
      </c>
      <c r="C125" s="208" t="s">
        <v>326</v>
      </c>
      <c r="D125" s="201"/>
      <c r="E125" s="202"/>
      <c r="F125" s="203"/>
      <c r="G125" s="203"/>
      <c r="H125"/>
    </row>
    <row r="126" spans="1:8">
      <c r="A126" s="206" t="s">
        <v>428</v>
      </c>
      <c r="B126" s="191">
        <v>0</v>
      </c>
      <c r="C126" s="191">
        <v>0</v>
      </c>
      <c r="D126" s="207"/>
      <c r="E126" s="202"/>
      <c r="F126" s="203"/>
      <c r="G126" s="203"/>
      <c r="H126"/>
    </row>
    <row r="127" spans="1:8" s="158" customFormat="1">
      <c r="A127" s="180" t="s">
        <v>245</v>
      </c>
      <c r="B127" s="187">
        <f>SUM(B126:B126)</f>
        <v>0</v>
      </c>
      <c r="C127" s="187">
        <f>SUM(C126:C126)</f>
        <v>0</v>
      </c>
      <c r="D127" s="207"/>
      <c r="E127" s="202"/>
      <c r="F127" s="203"/>
      <c r="G127" s="203"/>
    </row>
    <row r="128" spans="1:8" ht="24" customHeight="1">
      <c r="A128" s="149"/>
    </row>
    <row r="129" spans="1:3">
      <c r="A129" s="149" t="s">
        <v>337</v>
      </c>
    </row>
    <row r="130" spans="1:3">
      <c r="A130" s="140" t="s">
        <v>211</v>
      </c>
    </row>
    <row r="132" spans="1:3">
      <c r="A132" s="149" t="s">
        <v>170</v>
      </c>
    </row>
    <row r="133" spans="1:3">
      <c r="A133" s="149"/>
    </row>
    <row r="134" spans="1:3">
      <c r="A134" s="208" t="s">
        <v>154</v>
      </c>
      <c r="B134" s="208" t="s">
        <v>325</v>
      </c>
      <c r="C134" s="208" t="s">
        <v>326</v>
      </c>
    </row>
    <row r="135" spans="1:3">
      <c r="A135" s="206" t="s">
        <v>428</v>
      </c>
      <c r="B135" s="191">
        <v>0</v>
      </c>
      <c r="C135" s="191">
        <v>0</v>
      </c>
    </row>
    <row r="136" spans="1:3">
      <c r="A136" s="180" t="s">
        <v>245</v>
      </c>
      <c r="B136" s="187">
        <f>SUM(B135:B135)</f>
        <v>0</v>
      </c>
      <c r="C136" s="187">
        <f>SUM(C135:C135)</f>
        <v>0</v>
      </c>
    </row>
    <row r="137" spans="1:3">
      <c r="A137" s="209"/>
      <c r="B137" s="210"/>
      <c r="C137" s="210"/>
    </row>
    <row r="138" spans="1:3">
      <c r="A138" s="149" t="s">
        <v>338</v>
      </c>
    </row>
    <row r="139" spans="1:3">
      <c r="A139" s="140" t="s">
        <v>211</v>
      </c>
      <c r="B139" s="210"/>
      <c r="C139" s="210"/>
    </row>
    <row r="140" spans="1:3">
      <c r="A140" s="209"/>
      <c r="B140" s="210"/>
      <c r="C140" s="210"/>
    </row>
    <row r="141" spans="1:3" ht="14.25" customHeight="1">
      <c r="A141" s="149" t="s">
        <v>171</v>
      </c>
    </row>
    <row r="142" spans="1:3">
      <c r="A142" s="140" t="s">
        <v>211</v>
      </c>
    </row>
    <row r="143" spans="1:3">
      <c r="A143" s="149"/>
    </row>
    <row r="144" spans="1:3">
      <c r="A144" s="149" t="s">
        <v>172</v>
      </c>
    </row>
    <row r="145" spans="1:8">
      <c r="A145" s="140" t="s">
        <v>211</v>
      </c>
    </row>
    <row r="146" spans="1:8">
      <c r="A146" s="149"/>
    </row>
    <row r="147" spans="1:8" ht="16.5" customHeight="1">
      <c r="A147" s="149" t="s">
        <v>173</v>
      </c>
    </row>
    <row r="148" spans="1:8">
      <c r="A148" s="140" t="s">
        <v>211</v>
      </c>
    </row>
    <row r="149" spans="1:8" ht="13.2" customHeight="1">
      <c r="A149" s="149"/>
    </row>
    <row r="150" spans="1:8">
      <c r="A150" s="149" t="s">
        <v>174</v>
      </c>
    </row>
    <row r="151" spans="1:8">
      <c r="A151" s="149"/>
    </row>
    <row r="152" spans="1:8">
      <c r="A152" s="208" t="s">
        <v>154</v>
      </c>
      <c r="B152" s="208" t="s">
        <v>325</v>
      </c>
      <c r="C152" s="208" t="s">
        <v>326</v>
      </c>
      <c r="D152" s="201"/>
      <c r="E152" s="202"/>
      <c r="F152" s="203"/>
      <c r="G152" s="203"/>
      <c r="H152"/>
    </row>
    <row r="153" spans="1:8">
      <c r="A153" s="206" t="s">
        <v>404</v>
      </c>
      <c r="B153" s="191">
        <f>BALANCE!E12</f>
        <v>447667577</v>
      </c>
      <c r="C153" s="191">
        <f>BALANCE!F12</f>
        <v>309979176</v>
      </c>
      <c r="D153" s="207"/>
      <c r="E153" s="202"/>
      <c r="F153" s="203"/>
      <c r="G153" s="203"/>
      <c r="H153"/>
    </row>
    <row r="154" spans="1:8">
      <c r="A154" s="206" t="s">
        <v>53</v>
      </c>
      <c r="B154" s="191">
        <f>BALANCE!E27</f>
        <v>765000</v>
      </c>
      <c r="C154" s="191">
        <v>0</v>
      </c>
      <c r="D154" s="207"/>
      <c r="E154" s="202"/>
      <c r="F154" s="203"/>
      <c r="G154" s="203"/>
      <c r="H154"/>
    </row>
    <row r="155" spans="1:8" s="158" customFormat="1">
      <c r="A155" s="180" t="s">
        <v>245</v>
      </c>
      <c r="B155" s="187">
        <f>SUM(B153:B154)</f>
        <v>448432577</v>
      </c>
      <c r="C155" s="187">
        <f>SUM(C153:C154)</f>
        <v>309979176</v>
      </c>
      <c r="D155" s="207"/>
      <c r="E155" s="202"/>
      <c r="F155" s="203"/>
      <c r="G155" s="203"/>
    </row>
    <row r="156" spans="1:8" ht="15.75" customHeight="1">
      <c r="A156" s="211"/>
      <c r="B156" s="212"/>
      <c r="C156" s="212"/>
    </row>
    <row r="157" spans="1:8">
      <c r="A157" s="149" t="s">
        <v>175</v>
      </c>
    </row>
    <row r="158" spans="1:8">
      <c r="A158" s="140" t="s">
        <v>211</v>
      </c>
    </row>
    <row r="159" spans="1:8" s="158" customFormat="1">
      <c r="A159" s="207"/>
      <c r="B159" s="207"/>
      <c r="C159" s="207"/>
      <c r="D159" s="207"/>
      <c r="E159" s="202"/>
      <c r="F159" s="203"/>
      <c r="G159" s="203"/>
    </row>
    <row r="160" spans="1:8">
      <c r="A160" s="149" t="s">
        <v>176</v>
      </c>
    </row>
    <row r="161" spans="1:9">
      <c r="A161" s="140" t="s">
        <v>211</v>
      </c>
    </row>
    <row r="163" spans="1:9" ht="19.95" customHeight="1">
      <c r="A163" s="149" t="s">
        <v>177</v>
      </c>
    </row>
    <row r="164" spans="1:9" ht="19.95" customHeight="1">
      <c r="A164" s="149"/>
    </row>
    <row r="165" spans="1:9" ht="24">
      <c r="A165" s="213" t="s">
        <v>154</v>
      </c>
      <c r="B165" s="214" t="s">
        <v>178</v>
      </c>
      <c r="C165" s="213" t="s">
        <v>179</v>
      </c>
      <c r="D165" s="213" t="s">
        <v>180</v>
      </c>
      <c r="E165" s="213"/>
      <c r="F165" s="213"/>
      <c r="G165" s="215" t="s">
        <v>181</v>
      </c>
    </row>
    <row r="166" spans="1:9" ht="24.6" customHeight="1">
      <c r="A166" s="216" t="s">
        <v>70</v>
      </c>
      <c r="B166" s="217">
        <f>BALANCE!F64</f>
        <v>3753000000</v>
      </c>
      <c r="C166" s="218">
        <v>200000000</v>
      </c>
      <c r="D166" s="219"/>
      <c r="E166" s="219"/>
      <c r="F166" s="219"/>
      <c r="G166" s="220">
        <f>+B166+C166-D166</f>
        <v>3953000000</v>
      </c>
    </row>
    <row r="167" spans="1:9" ht="24.6" customHeight="1">
      <c r="A167" s="221" t="s">
        <v>323</v>
      </c>
      <c r="B167" s="222"/>
      <c r="C167" s="218"/>
      <c r="D167" s="219"/>
      <c r="E167" s="219"/>
      <c r="F167" s="219"/>
      <c r="G167" s="220">
        <f t="shared" ref="G167:G174" si="0">+B167+C167-D167</f>
        <v>0</v>
      </c>
    </row>
    <row r="168" spans="1:9" ht="24.6" customHeight="1">
      <c r="A168" s="221" t="s">
        <v>405</v>
      </c>
      <c r="B168" s="217">
        <f>BALANCE!F66</f>
        <v>1247000000</v>
      </c>
      <c r="C168" s="218"/>
      <c r="D168" s="223">
        <f>C166</f>
        <v>200000000</v>
      </c>
      <c r="E168" s="219"/>
      <c r="F168" s="219"/>
      <c r="G168" s="220">
        <f t="shared" si="0"/>
        <v>1047000000</v>
      </c>
    </row>
    <row r="169" spans="1:9">
      <c r="A169" s="221" t="s">
        <v>182</v>
      </c>
      <c r="B169" s="219"/>
      <c r="C169" s="218"/>
      <c r="D169" s="219"/>
      <c r="E169" s="219"/>
      <c r="F169" s="219"/>
      <c r="G169" s="220">
        <f t="shared" si="0"/>
        <v>0</v>
      </c>
    </row>
    <row r="170" spans="1:9" ht="24.6" customHeight="1">
      <c r="A170" s="216" t="s">
        <v>183</v>
      </c>
      <c r="B170" s="217"/>
      <c r="C170" s="218"/>
      <c r="D170" s="218"/>
      <c r="E170" s="218"/>
      <c r="F170" s="218"/>
      <c r="G170" s="220">
        <f t="shared" si="0"/>
        <v>0</v>
      </c>
    </row>
    <row r="171" spans="1:9" ht="24.6" customHeight="1">
      <c r="A171" s="221" t="s">
        <v>184</v>
      </c>
      <c r="B171" s="217">
        <v>-1035530111.4242419</v>
      </c>
      <c r="C171" s="224"/>
      <c r="D171" s="217"/>
      <c r="E171" s="219"/>
      <c r="F171" s="219"/>
      <c r="G171" s="220">
        <f t="shared" si="0"/>
        <v>-1035530111.4242419</v>
      </c>
    </row>
    <row r="172" spans="1:9" ht="18" customHeight="1">
      <c r="A172" s="221" t="s">
        <v>185</v>
      </c>
      <c r="B172" s="224"/>
      <c r="C172" s="217"/>
      <c r="D172" s="224">
        <f>-BALANCE!E69</f>
        <v>322655418</v>
      </c>
      <c r="E172" s="224"/>
      <c r="F172" s="224"/>
      <c r="G172" s="220">
        <f t="shared" si="0"/>
        <v>-322655418</v>
      </c>
    </row>
    <row r="173" spans="1:9">
      <c r="A173" s="216" t="s">
        <v>186</v>
      </c>
      <c r="B173" s="222"/>
      <c r="C173" s="222"/>
      <c r="D173" s="219"/>
      <c r="E173" s="219"/>
      <c r="F173" s="219"/>
      <c r="G173" s="220">
        <f t="shared" si="0"/>
        <v>0</v>
      </c>
    </row>
    <row r="174" spans="1:9">
      <c r="A174" s="216" t="s">
        <v>322</v>
      </c>
      <c r="B174" s="219"/>
      <c r="C174" s="217"/>
      <c r="D174" s="219"/>
      <c r="E174" s="219"/>
      <c r="F174" s="219"/>
      <c r="G174" s="220">
        <f t="shared" si="0"/>
        <v>0</v>
      </c>
    </row>
    <row r="175" spans="1:9">
      <c r="A175" s="225" t="s">
        <v>187</v>
      </c>
      <c r="B175" s="226">
        <f>SUM(B166:B174)</f>
        <v>3964469888.575758</v>
      </c>
      <c r="C175" s="226">
        <f>SUM(C166:C174)</f>
        <v>200000000</v>
      </c>
      <c r="D175" s="226">
        <f>SUM(D166:D174)</f>
        <v>522655418</v>
      </c>
      <c r="E175" s="226"/>
      <c r="F175" s="226"/>
      <c r="G175" s="227">
        <f>SUM(G166:G174)</f>
        <v>3641814470.575758</v>
      </c>
      <c r="I175" s="228"/>
    </row>
    <row r="176" spans="1:9">
      <c r="A176" s="229"/>
      <c r="B176" s="230"/>
      <c r="C176" s="230"/>
      <c r="D176" s="230"/>
      <c r="E176" s="230"/>
      <c r="F176" s="230"/>
      <c r="G176" s="231"/>
    </row>
    <row r="177" spans="1:6">
      <c r="A177" s="149" t="s">
        <v>188</v>
      </c>
    </row>
    <row r="178" spans="1:6">
      <c r="A178" s="140" t="s">
        <v>211</v>
      </c>
      <c r="B178" s="327"/>
    </row>
    <row r="179" spans="1:6">
      <c r="A179" s="149"/>
    </row>
    <row r="180" spans="1:6">
      <c r="A180" s="149" t="s">
        <v>189</v>
      </c>
    </row>
    <row r="181" spans="1:6">
      <c r="A181" s="232"/>
    </row>
    <row r="182" spans="1:6">
      <c r="A182" s="149" t="s">
        <v>190</v>
      </c>
      <c r="F182" s="228"/>
    </row>
    <row r="183" spans="1:6">
      <c r="A183" s="140" t="s">
        <v>211</v>
      </c>
      <c r="F183" s="228"/>
    </row>
    <row r="184" spans="1:6">
      <c r="A184" s="232"/>
      <c r="E184" s="228"/>
    </row>
    <row r="185" spans="1:6">
      <c r="A185" s="149" t="s">
        <v>191</v>
      </c>
    </row>
    <row r="186" spans="1:6">
      <c r="A186" s="233" t="s">
        <v>334</v>
      </c>
    </row>
    <row r="187" spans="1:6">
      <c r="A187" s="378" t="s">
        <v>335</v>
      </c>
      <c r="B187" s="378"/>
      <c r="C187" s="234"/>
      <c r="D187" s="172"/>
      <c r="E187" s="172"/>
      <c r="F187" s="172"/>
    </row>
    <row r="188" spans="1:6" ht="27.6">
      <c r="A188" s="370" t="s">
        <v>240</v>
      </c>
      <c r="B188" s="235" t="s">
        <v>329</v>
      </c>
      <c r="C188" s="235" t="s">
        <v>332</v>
      </c>
    </row>
    <row r="189" spans="1:6">
      <c r="A189" s="370"/>
      <c r="B189" s="235" t="s">
        <v>330</v>
      </c>
      <c r="C189" s="236" t="s">
        <v>333</v>
      </c>
    </row>
    <row r="190" spans="1:6">
      <c r="A190" s="237" t="s">
        <v>350</v>
      </c>
      <c r="B190" s="238">
        <f>RESULTADO!B43</f>
        <v>9559296</v>
      </c>
      <c r="C190" s="238">
        <v>0</v>
      </c>
      <c r="D190" s="172"/>
      <c r="E190" s="172"/>
    </row>
    <row r="191" spans="1:6">
      <c r="A191" s="235" t="s">
        <v>331</v>
      </c>
      <c r="B191" s="239">
        <f>SUM(B190:B190)</f>
        <v>9559296</v>
      </c>
      <c r="C191" s="239">
        <f>SUM(C190:C190)</f>
        <v>0</v>
      </c>
    </row>
    <row r="192" spans="1:6">
      <c r="A192" s="240"/>
      <c r="B192" s="241"/>
      <c r="C192" s="241"/>
    </row>
    <row r="193" spans="1:6">
      <c r="A193" s="233" t="s">
        <v>336</v>
      </c>
      <c r="B193" s="241"/>
      <c r="C193" s="241"/>
    </row>
    <row r="194" spans="1:6">
      <c r="A194" s="378" t="s">
        <v>335</v>
      </c>
      <c r="B194" s="378"/>
      <c r="C194" s="242"/>
    </row>
    <row r="195" spans="1:6" ht="27.6">
      <c r="A195" s="370" t="s">
        <v>240</v>
      </c>
      <c r="B195" s="235" t="s">
        <v>329</v>
      </c>
      <c r="C195" s="235" t="s">
        <v>332</v>
      </c>
    </row>
    <row r="196" spans="1:6" ht="13.5" customHeight="1">
      <c r="A196" s="370"/>
      <c r="B196" s="235" t="s">
        <v>330</v>
      </c>
      <c r="C196" s="235" t="s">
        <v>333</v>
      </c>
      <c r="D196" s="228"/>
      <c r="E196" s="228"/>
      <c r="F196" s="228"/>
    </row>
    <row r="197" spans="1:6">
      <c r="A197" s="237" t="s">
        <v>471</v>
      </c>
      <c r="B197" s="238">
        <v>108449912</v>
      </c>
      <c r="C197" s="238">
        <v>0</v>
      </c>
    </row>
    <row r="198" spans="1:6">
      <c r="A198" s="237" t="s">
        <v>406</v>
      </c>
      <c r="B198" s="238">
        <f>RESULTADO!B47</f>
        <v>152198080</v>
      </c>
      <c r="C198" s="238">
        <v>0</v>
      </c>
    </row>
    <row r="199" spans="1:6">
      <c r="A199" s="237" t="s">
        <v>478</v>
      </c>
      <c r="B199" s="238">
        <v>6000000</v>
      </c>
      <c r="C199" s="238">
        <v>0</v>
      </c>
    </row>
    <row r="200" spans="1:6">
      <c r="A200" s="237" t="s">
        <v>479</v>
      </c>
      <c r="B200" s="238">
        <v>990000</v>
      </c>
      <c r="C200" s="238">
        <v>0</v>
      </c>
    </row>
    <row r="201" spans="1:6" ht="11.4" customHeight="1">
      <c r="A201" s="237" t="s">
        <v>407</v>
      </c>
      <c r="B201" s="238">
        <v>3771182</v>
      </c>
      <c r="C201" s="238">
        <v>0</v>
      </c>
    </row>
    <row r="202" spans="1:6">
      <c r="A202" s="237" t="s">
        <v>466</v>
      </c>
      <c r="B202" s="238">
        <v>1363636</v>
      </c>
      <c r="C202" s="238">
        <v>0</v>
      </c>
    </row>
    <row r="203" spans="1:6">
      <c r="A203" s="237" t="s">
        <v>408</v>
      </c>
      <c r="B203" s="238">
        <v>290502</v>
      </c>
      <c r="C203" s="238">
        <v>0</v>
      </c>
    </row>
    <row r="204" spans="1:6">
      <c r="A204" s="237" t="s">
        <v>409</v>
      </c>
      <c r="B204" s="238">
        <v>59087757</v>
      </c>
      <c r="C204" s="238">
        <v>0</v>
      </c>
    </row>
    <row r="205" spans="1:6">
      <c r="A205" s="237" t="s">
        <v>467</v>
      </c>
      <c r="B205" s="238">
        <v>2011636</v>
      </c>
      <c r="C205" s="238">
        <v>0</v>
      </c>
    </row>
    <row r="206" spans="1:6">
      <c r="A206" s="237" t="s">
        <v>468</v>
      </c>
      <c r="B206" s="238">
        <v>450236</v>
      </c>
      <c r="C206" s="238">
        <v>0</v>
      </c>
    </row>
    <row r="207" spans="1:6">
      <c r="A207" s="237" t="s">
        <v>380</v>
      </c>
      <c r="B207" s="238">
        <v>0</v>
      </c>
      <c r="C207" s="238">
        <v>0</v>
      </c>
    </row>
    <row r="208" spans="1:6">
      <c r="A208" s="237" t="s">
        <v>352</v>
      </c>
      <c r="B208" s="238">
        <v>2045954</v>
      </c>
      <c r="C208" s="238">
        <v>0</v>
      </c>
    </row>
    <row r="209" spans="1:5">
      <c r="A209" s="237" t="s">
        <v>469</v>
      </c>
      <c r="B209" s="238"/>
      <c r="C209" s="238">
        <v>0</v>
      </c>
    </row>
    <row r="210" spans="1:5">
      <c r="A210" s="237" t="s">
        <v>470</v>
      </c>
      <c r="B210" s="238">
        <v>390909</v>
      </c>
      <c r="C210" s="238">
        <v>0</v>
      </c>
    </row>
    <row r="211" spans="1:5">
      <c r="A211" s="237" t="s">
        <v>410</v>
      </c>
      <c r="B211" s="238">
        <v>15450001</v>
      </c>
      <c r="C211" s="238">
        <v>0</v>
      </c>
    </row>
    <row r="212" spans="1:5">
      <c r="A212" s="237" t="s">
        <v>411</v>
      </c>
      <c r="B212" s="238">
        <v>3744471</v>
      </c>
      <c r="C212" s="238">
        <v>0</v>
      </c>
    </row>
    <row r="213" spans="1:5">
      <c r="A213" s="235" t="s">
        <v>331</v>
      </c>
      <c r="B213" s="239">
        <f>SUM(B197:B212)</f>
        <v>356244276</v>
      </c>
      <c r="C213" s="239">
        <f>SUM(C197:C212)</f>
        <v>0</v>
      </c>
    </row>
    <row r="214" spans="1:5">
      <c r="A214" s="149"/>
    </row>
    <row r="215" spans="1:5" ht="15" customHeight="1">
      <c r="A215" s="379" t="s">
        <v>192</v>
      </c>
      <c r="B215" s="379"/>
      <c r="C215" s="379"/>
      <c r="D215" s="379"/>
      <c r="E215" s="379"/>
    </row>
    <row r="216" spans="1:5" ht="24" customHeight="1">
      <c r="A216" s="370" t="s">
        <v>240</v>
      </c>
      <c r="B216" s="235" t="s">
        <v>329</v>
      </c>
      <c r="C216" s="235" t="s">
        <v>332</v>
      </c>
      <c r="D216" s="243"/>
      <c r="E216" s="243"/>
    </row>
    <row r="217" spans="1:5" ht="19.2" customHeight="1">
      <c r="A217" s="370"/>
      <c r="B217" s="235" t="s">
        <v>330</v>
      </c>
      <c r="C217" s="236" t="s">
        <v>333</v>
      </c>
      <c r="D217" s="243"/>
      <c r="E217" s="243"/>
    </row>
    <row r="218" spans="1:5" ht="15" customHeight="1">
      <c r="A218" s="237" t="s">
        <v>429</v>
      </c>
      <c r="B218" s="238">
        <v>440000</v>
      </c>
      <c r="C218" s="238">
        <v>0</v>
      </c>
      <c r="D218" s="243"/>
      <c r="E218" s="243"/>
    </row>
    <row r="219" spans="1:5">
      <c r="A219" s="235" t="s">
        <v>331</v>
      </c>
      <c r="B219" s="239">
        <f>B218</f>
        <v>440000</v>
      </c>
      <c r="C219" s="239">
        <f>SUM(C218:C218)</f>
        <v>0</v>
      </c>
      <c r="D219" s="244"/>
    </row>
    <row r="220" spans="1:5">
      <c r="A220" s="149"/>
    </row>
    <row r="221" spans="1:5" ht="16.5" customHeight="1">
      <c r="A221" s="149" t="s">
        <v>339</v>
      </c>
      <c r="B221" s="244"/>
    </row>
    <row r="222" spans="1:5" ht="16.5" customHeight="1">
      <c r="A222" s="140" t="s">
        <v>211</v>
      </c>
    </row>
    <row r="223" spans="1:5">
      <c r="A223" s="140"/>
      <c r="B223" s="245"/>
    </row>
    <row r="224" spans="1:5">
      <c r="A224" s="149" t="s">
        <v>340</v>
      </c>
      <c r="B224" s="244"/>
    </row>
    <row r="225" spans="1:2">
      <c r="A225" s="140" t="s">
        <v>211</v>
      </c>
    </row>
    <row r="226" spans="1:2">
      <c r="A226" s="140"/>
    </row>
    <row r="227" spans="1:2">
      <c r="A227" s="149" t="s">
        <v>271</v>
      </c>
    </row>
    <row r="228" spans="1:2">
      <c r="A228" s="149"/>
    </row>
    <row r="229" spans="1:2">
      <c r="A229" s="149" t="s">
        <v>193</v>
      </c>
    </row>
    <row r="230" spans="1:2">
      <c r="A230" s="140" t="s">
        <v>211</v>
      </c>
    </row>
    <row r="232" spans="1:2">
      <c r="A232" s="149" t="s">
        <v>194</v>
      </c>
    </row>
    <row r="233" spans="1:2">
      <c r="A233" s="140" t="s">
        <v>211</v>
      </c>
    </row>
    <row r="234" spans="1:2" ht="10.199999999999999" customHeight="1"/>
    <row r="235" spans="1:2">
      <c r="A235" s="149" t="s">
        <v>341</v>
      </c>
      <c r="B235" s="246"/>
    </row>
    <row r="236" spans="1:2">
      <c r="A236" s="246" t="s">
        <v>342</v>
      </c>
      <c r="B236" s="246"/>
    </row>
    <row r="237" spans="1:2">
      <c r="A237" s="246"/>
      <c r="B237" s="246"/>
    </row>
    <row r="238" spans="1:2" ht="14.4" customHeight="1">
      <c r="A238" s="380" t="s">
        <v>327</v>
      </c>
      <c r="B238" s="381"/>
    </row>
    <row r="239" spans="1:2" ht="14.4" customHeight="1">
      <c r="A239" s="382" t="s">
        <v>421</v>
      </c>
      <c r="B239" s="383"/>
    </row>
    <row r="240" spans="1:2" ht="14.4" customHeight="1">
      <c r="A240" s="382" t="s">
        <v>412</v>
      </c>
      <c r="B240" s="383"/>
    </row>
    <row r="241" spans="1:6" ht="14.4" customHeight="1">
      <c r="A241" s="382" t="s">
        <v>328</v>
      </c>
      <c r="B241" s="383"/>
    </row>
    <row r="242" spans="1:6" ht="14.4" customHeight="1">
      <c r="A242" s="382" t="s">
        <v>413</v>
      </c>
      <c r="B242" s="383"/>
    </row>
    <row r="243" spans="1:6" ht="14.4" customHeight="1">
      <c r="A243" s="382" t="s">
        <v>414</v>
      </c>
      <c r="B243" s="383"/>
    </row>
    <row r="244" spans="1:6" ht="14.4" customHeight="1">
      <c r="A244" s="382" t="s">
        <v>415</v>
      </c>
      <c r="B244" s="383"/>
    </row>
    <row r="245" spans="1:6" ht="14.4" customHeight="1">
      <c r="A245" s="382" t="s">
        <v>416</v>
      </c>
      <c r="B245" s="383"/>
    </row>
    <row r="246" spans="1:6" ht="14.4" customHeight="1">
      <c r="A246" s="382" t="s">
        <v>417</v>
      </c>
      <c r="B246" s="383"/>
    </row>
    <row r="247" spans="1:6" ht="14.4" customHeight="1">
      <c r="A247" s="382" t="s">
        <v>418</v>
      </c>
      <c r="B247" s="383"/>
    </row>
    <row r="248" spans="1:6" ht="14.4" customHeight="1">
      <c r="A248" s="149"/>
    </row>
    <row r="249" spans="1:6">
      <c r="A249" s="247" t="s">
        <v>276</v>
      </c>
    </row>
    <row r="250" spans="1:6">
      <c r="A250" s="140" t="s">
        <v>211</v>
      </c>
    </row>
    <row r="251" spans="1:6">
      <c r="A251" s="140"/>
    </row>
    <row r="252" spans="1:6" ht="14.4" customHeight="1">
      <c r="A252" s="247" t="s">
        <v>275</v>
      </c>
    </row>
    <row r="253" spans="1:6" ht="15" customHeight="1">
      <c r="A253" s="372" t="s">
        <v>195</v>
      </c>
      <c r="B253" s="372"/>
      <c r="C253" s="372"/>
      <c r="D253" s="372"/>
      <c r="E253" s="372"/>
      <c r="F253" s="141"/>
    </row>
    <row r="254" spans="1:6">
      <c r="A254" s="248"/>
      <c r="B254" s="248"/>
      <c r="C254" s="248"/>
      <c r="D254" s="248"/>
      <c r="E254" s="141"/>
      <c r="F254" s="141"/>
    </row>
    <row r="255" spans="1:6">
      <c r="A255" s="247" t="s">
        <v>274</v>
      </c>
    </row>
    <row r="256" spans="1:6">
      <c r="A256" s="140" t="s">
        <v>211</v>
      </c>
    </row>
    <row r="257" spans="1:8">
      <c r="A257" s="232"/>
    </row>
    <row r="258" spans="1:8">
      <c r="A258" s="247" t="s">
        <v>273</v>
      </c>
    </row>
    <row r="259" spans="1:8">
      <c r="A259" s="140" t="s">
        <v>211</v>
      </c>
    </row>
    <row r="260" spans="1:8">
      <c r="A260" s="232"/>
    </row>
    <row r="261" spans="1:8">
      <c r="A261" s="247" t="s">
        <v>272</v>
      </c>
    </row>
    <row r="262" spans="1:8" ht="15" customHeight="1">
      <c r="A262" s="372" t="s">
        <v>353</v>
      </c>
      <c r="B262" s="372"/>
      <c r="C262" s="372"/>
      <c r="D262" s="372"/>
      <c r="E262" s="141"/>
      <c r="F262" s="141"/>
    </row>
    <row r="263" spans="1:8">
      <c r="A263" s="249"/>
    </row>
    <row r="264" spans="1:8">
      <c r="A264" s="250"/>
    </row>
    <row r="267" spans="1:8">
      <c r="G267" s="251"/>
      <c r="H267" s="251"/>
    </row>
    <row r="268" spans="1:8">
      <c r="G268" s="251"/>
      <c r="H268" s="251"/>
    </row>
    <row r="269" spans="1:8">
      <c r="G269" s="251"/>
      <c r="H269" s="251"/>
    </row>
    <row r="270" spans="1:8">
      <c r="G270" s="251"/>
      <c r="H270" s="251"/>
    </row>
    <row r="271" spans="1:8">
      <c r="G271" s="251"/>
      <c r="H271" s="251"/>
    </row>
  </sheetData>
  <mergeCells count="50">
    <mergeCell ref="A241:B241"/>
    <mergeCell ref="A242:B242"/>
    <mergeCell ref="A253:E253"/>
    <mergeCell ref="A243:B243"/>
    <mergeCell ref="A244:B244"/>
    <mergeCell ref="A245:B245"/>
    <mergeCell ref="A246:B246"/>
    <mergeCell ref="A247:B247"/>
    <mergeCell ref="A12:D14"/>
    <mergeCell ref="A1:G2"/>
    <mergeCell ref="A3:G3"/>
    <mergeCell ref="A5:B5"/>
    <mergeCell ref="A49:D49"/>
    <mergeCell ref="A43:D43"/>
    <mergeCell ref="A46:D46"/>
    <mergeCell ref="A31:D31"/>
    <mergeCell ref="A26:D26"/>
    <mergeCell ref="A40:D40"/>
    <mergeCell ref="A240:B240"/>
    <mergeCell ref="A54:G54"/>
    <mergeCell ref="E73:E74"/>
    <mergeCell ref="H6:M6"/>
    <mergeCell ref="A22:D22"/>
    <mergeCell ref="A20:D20"/>
    <mergeCell ref="A10:D10"/>
    <mergeCell ref="A18:D18"/>
    <mergeCell ref="A8:B8"/>
    <mergeCell ref="A6:D6"/>
    <mergeCell ref="A48:D48"/>
    <mergeCell ref="A19:D19"/>
    <mergeCell ref="A34:D34"/>
    <mergeCell ref="A37:D37"/>
    <mergeCell ref="A28:D28"/>
    <mergeCell ref="A23:D23"/>
    <mergeCell ref="A216:A217"/>
    <mergeCell ref="A83:A84"/>
    <mergeCell ref="B83:B84"/>
    <mergeCell ref="A262:D262"/>
    <mergeCell ref="A62:B62"/>
    <mergeCell ref="A73:A74"/>
    <mergeCell ref="B73:B74"/>
    <mergeCell ref="C73:C74"/>
    <mergeCell ref="D73:D74"/>
    <mergeCell ref="A188:A189"/>
    <mergeCell ref="A195:A196"/>
    <mergeCell ref="A187:B187"/>
    <mergeCell ref="A194:B194"/>
    <mergeCell ref="A215:E215"/>
    <mergeCell ref="A238:B238"/>
    <mergeCell ref="A239:B239"/>
  </mergeCells>
  <pageMargins left="0.23622047244094491" right="0.23622047244094491" top="0.74803149606299213" bottom="0.74803149606299213" header="0.31496062992125984" footer="0.31496062992125984"/>
  <pageSetup paperSize="9" scale="60" fitToWidth="0" orientation="portrait" r:id="rId1"/>
  <rowBreaks count="4" manualBreakCount="4">
    <brk id="50" max="16383" man="1"/>
    <brk id="131" max="16383" man="1"/>
    <brk id="184" max="16383" man="1"/>
    <brk id="226" max="16383" man="1"/>
  </rowBreaks>
  <colBreaks count="1" manualBreakCount="1">
    <brk id="7" max="1048575" man="1"/>
  </colBreaks>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 Type="http://schemas.openxmlformats.org/package/2006/relationships/digital-signature/signature" Target="sig2.xml"/><Relationship Id="rId16" Type="http://schemas.openxmlformats.org/package/2006/relationships/digital-signature/signature" Target="sig16.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5" Type="http://schemas.openxmlformats.org/package/2006/relationships/digital-signature/signature" Target="sig1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Vbkc2mDKM8dhxdW+QDhbxUoEkvNcunIZ+ggAPQUzSXc=</DigestValue>
    </Reference>
    <Reference Type="http://www.w3.org/2000/09/xmldsig#Object" URI="#idOfficeObject">
      <DigestMethod Algorithm="http://www.w3.org/2001/04/xmlenc#sha256"/>
      <DigestValue>5JGsV5PPeaBmlhA5j+31Pij5yl5O1EYHEhlONcSaDnc=</DigestValue>
    </Reference>
    <Reference Type="http://uri.etsi.org/01903#SignedProperties" URI="#idSignedProperties">
      <Transforms>
        <Transform Algorithm="http://www.w3.org/TR/2001/REC-xml-c14n-20010315"/>
      </Transforms>
      <DigestMethod Algorithm="http://www.w3.org/2001/04/xmlenc#sha256"/>
      <DigestValue>3fLCa1c83BRqOVMPD4zTfH0dExT5unw2FAS+tui+b6Y=</DigestValue>
    </Reference>
    <Reference Type="http://www.w3.org/2000/09/xmldsig#Object" URI="#idValidSigLnImg">
      <DigestMethod Algorithm="http://www.w3.org/2001/04/xmlenc#sha256"/>
      <DigestValue>uToOBCdNGyx2xAfakz1ccHBeRXDI8XWeAOjXBngnqUY=</DigestValue>
    </Reference>
    <Reference Type="http://www.w3.org/2000/09/xmldsig#Object" URI="#idInvalidSigLnImg">
      <DigestMethod Algorithm="http://www.w3.org/2001/04/xmlenc#sha256"/>
      <DigestValue>3PT4m5sVu+WrKtaGMvMGPz5PD41SnXhPUQJpXZ1uDxU=</DigestValue>
    </Reference>
  </SignedInfo>
  <SignatureValue>SFW5swApi9D9vlHdUWvI8TYSRkxWPgmfnWqlj3wFUP/g350stzbsThUY60PsyPSSAYoGbDWj5QzN
ZYFbUmNXtGZDDqDUZrID7v1vjc3SI+9S8LTG5m7W2PL1Fez2oMb0z6EgCiSpwTpeTsi3XyOPg/wS
xLq47M3O8lrfYVeT40bBKpsWCf9hNeLDHJuuob2lYasBRD6NSWivB0y0Bm26xmHH0IZaP/PFT/aT
KAk3lU/XpTHT4qKgJHcPovhUiOPUBl7HtasElImRpLTJqOU4D4HxkoonBniVO/qudAPfUdj11+y/
N4NhZBZEivblyeh31AWh3au21Cu5UUs7yqRudg==</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2025-05-12T15:05:32Z</mdssi:Value>
        </mdssi:SignatureTime>
      </SignatureProperty>
    </SignatureProperties>
  </Object>
  <Object Id="idOfficeObject">
    <SignatureProperties>
      <SignatureProperty Id="idOfficeV1Details" Target="#idPackageSignature">
        <SignatureInfoV1 xmlns="http://schemas.microsoft.com/office/2006/digsig">
          <SetupID>{B75FF964-4C1C-4AAF-89B6-196653D98B14}</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2025-05-12T15:05:32Z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y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XnJxOsojbbDvrSre6Pmf+HF01caxt/NXMBzeodpV0e87+e1ojJn03wH8H5u/ptb5b2DipL4UMhj3
LLbhked+lw==</DigestValue>
    </Reference>
    <Reference Type="http://www.w3.org/2000/09/xmldsig#Object" URI="#idOfficeObject">
      <DigestMethod Algorithm="http://www.w3.org/2001/04/xmlenc#sha512"/>
      <DigestValue>4QRuCVpRTSZRlLhSIKX/yF6E5tshzdkUFDwPOy0g9cqRchrfxN0rpHxZYK+PbaCzY1O1txRhE2kU
y/Yardw7nQ==</DigestValue>
    </Reference>
    <Reference Type="http://uri.etsi.org/01903#SignedProperties" URI="#idSignedProperties">
      <Transforms>
        <Transform Algorithm="http://www.w3.org/TR/2001/REC-xml-c14n-20010315"/>
      </Transforms>
      <DigestMethod Algorithm="http://www.w3.org/2001/04/xmlenc#sha512"/>
      <DigestValue>/o3P8AfwnRzcqTNC4TyOaJt+EXB/TIPFO1CH7cJIDUg6aRNQdwuqXl1UpY2HM0YOFD37vs6qABJU
lwr2syXXag==</DigestValue>
    </Reference>
    <Reference Type="http://www.w3.org/2000/09/xmldsig#Object" URI="#idValidSigLnImg">
      <DigestMethod Algorithm="http://www.w3.org/2001/04/xmlenc#sha512"/>
      <DigestValue>PxXmGhQ+FUlF/Wl7FftfZ781GzEU261aZISIEaCXZrzlPLQV2xOfI1gku9fC5SXauR9ux3ix2R3z
EIGauSNvMw==</DigestValue>
    </Reference>
    <Reference Type="http://www.w3.org/2000/09/xmldsig#Object" URI="#idInvalidSigLnImg">
      <DigestMethod Algorithm="http://www.w3.org/2001/04/xmlenc#sha512"/>
      <DigestValue>5K/C8+fx1FImIfUJfA2EtwenggXk2Id7GIYxOh/vJlI4RQ8HonM3hapv7fKwreBUpnhQcZcaB/ue
iIk1ra0Dsw==</DigestValue>
    </Reference>
  </SignedInfo>
  <SignatureValue>t+G59v05mnnw7PsRPP8G/4ld0BX9zCbPseSL89n3CGP4HKBeGvPLUyNeFzSwt0rtlwZYFueiQy7k
VI6t8Hn7vGNMk6Mk7B9/JqOEDIBvu0QKxMkyAf9ZvRt1Rg8iKzKmYGhLYcZ7sZDMR/M0fRjGl35+
R3pYq/IdhPY8m5SDXVfKTWFSYgpJhhFX2QO6Zc6umkenWDOlnBaor8Wm31IurX8HTFqhasxkOwdd
mutpb+RKpcU87KGe7+VCo7M7Koy1gX554GS0BDju/bJelDVN6QNzov+nefXsustF3ZrP4uBiJ5w2
u9iPHdzSKcO+C1WbW76st7FXb9khJRSxs21ZiA==</SignatureValue>
  <KeyInfo>
    <X509Data>
      <X509Certificate>MIIHpTCCBY2gAwIBAgIQGswdR2RjeLZM9GHhNYvZUDANBgkqhkiG9w0BAQ0FADCBhTELMAkGA1UEBhMCUFkxDTALBgNVBAoTBElDUFAxODA2BgNVBAsTL1ByZXN0YWRvciBDdWFsaWZpY2FkbyBkZSBTZXJ2aWNpb3MgZGUgQ29uZmlhbnphMRUwEwYDVQQDEwxDT0RFMTAwIFMuQS4xFjAUBgNVBAUTDVJVQzgwMDgwNjEwLTcwHhcNMjUwMzMxMTM0MTMwWhcNMjcwMzMxMTM0MTMwWjCBvDELMAkGA1UEBhMCUFkxNjA0BgNVBAoMLUNFUlRJRklDQURPIENVQUxJRklDQURPIERFIEZJUk1BIEVMRUNUUsOTTklDQTELMAkGA1UECxMCRjIxFzAVBgNVBAQTDk1BUlRJTkVaIFJPTE9OMRUwEwYDVQQqEwxKT1JHRSBBTkRSRVMxJDAiBgNVBAMTG0pPUkdFIEFORFJFUyBNQVJUSU5FWiBST0xPTjESMBAGA1UEBRMJQ0k0Mzc1NjEzMIIBIjANBgkqhkiG9w0BAQEFAAOCAQ8AMIIBCgKCAQEA315rUtx6Brme2kATZ4VClBYDXrbNg9RwwRrLTUqkKLnDKkob4rtZlgYsY1CXvT1yY87EI+mWAyZSud0xV9rPMWM6kdylcQDmR+mK/Xgz8Su803QlfqkKs9UloyKM574RlAu7DZHyJM0IcFMxCdNFB6+2NFsV+M7lFaHEwEH1u4nWDTLn+qV37jDRlmnru/i1+1zs+0zQwNbw9mMheef7Mot+yQsLpozN8jdYw28MvAEQd5T7R7aQn9m4HLfNesBtHN+LpyDTHRlOw3tWW5QN+C5ijcqfmceMRDXtcdFrS3ZfXrYsk751h1e8wC8yTh5SiBSlqrvZLfBmoHhJaz/hGwIDAQABo4IC1jCCAtIwDAYDVR0TAQH/BAIwADAdBgNVHQ4EFgQUu3uEL5mCgbN8aLcTbDCe1xuliNkwHwYDVR0jBBgwFoAUvjVUYmhg5ybTMcFfl7Hi9mTOB/UwDgYDVR0PAQH/BAQDAgXgME0GA1UdEQRGMESBFTkzLkpPUkdFTVRa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HMiF47wM9JDG5wQXzNorYY5W8mNMkKE7z/uXziJrnou/NiNTlM9BPLCq+0Pz9GlDeeK8A8bsVcPSBOfcNhO0i8YbEbHY/k3ACR10Emb+BwUFD5rA1+zJO6ipcvmBPlvJgeD6fAPOQpha7dwEWOv8rMS5RdKc7Gv/8vxz7mB9/OOZebyDOp3/971SW40GZ2RllsQlSplAdBncTdyCWrS8P6++k6WXgWONdprjJldPRu1dKthd7RbI91zHYE1LcqN2yekpRpVOVFHNs49MjCE6g2ajjtUwGKYSeP0p+i0WHI7t2INXM6DSG3dZlBNSUhMMuOYm2zRX3i5qVBvfINoelNlBzojtWq+u7LZTof06XBbQHqolh2kFl4/AGkUOvI+RNxAFsDNgOSFGAYV959qNNw8ZoxQ7kn9366GOmn5h3JyswVLxlovUrDMtHL/PC1ieC93g3asTdHz1GEP3v1VOvM5OmhyyDNDEQPqyf9tEBVGH48zp6T2hJUSiBGxLKCogwOjWQo7L0DXhjwasXXRh8QLaszTOgudUSTzWlrPIK1YZqYdtwsDj/T/FEAaGQJIwOApj8dWL32ww/mi99f8c8gHGuRxvMkOI1Jv38MyZw2oSkrc6w7No/AVdhJB7+3n4Koa/8xs5AQ3xc5URtb2QH0p1n4YZ8xh9YrtzndM1+P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38u7pSdaG6j2q0r22UumZAE0wSEPDondAxowYpgH9lF0U5zbvfNQPEHce8sLFSawtFgWA3R9piOrZ9srlmKbNA==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qujsySwXakGo4CJID9sJQxnkSPi2uOFaUQqdN4VKa6TomhGmeUZUkAUBbAO8RtX3maHQau2NnWUlNUnoXo6SQQ==</DigestValue>
      </Reference>
      <Reference URI="/xl/drawings/vmlDrawing2.vml?ContentType=application/vnd.openxmlformats-officedocument.vmlDrawing">
        <DigestMethod Algorithm="http://www.w3.org/2001/04/xmlenc#sha512"/>
        <DigestValue>CgD2oQlZjMaVPwHskWGvpKQMXHdRgzmKywUhOW+QYrWIC2btDuU3NpUyH/t/B23O8dMDDTT4XLsdlHDteTn/sw==</DigestValue>
      </Reference>
      <Reference URI="/xl/drawings/vmlDrawing3.vml?ContentType=application/vnd.openxmlformats-officedocument.vmlDrawing">
        <DigestMethod Algorithm="http://www.w3.org/2001/04/xmlenc#sha512"/>
        <DigestValue>8F+/UAo5AGhCT7+gfQcWL4pTMxl50JqUscUld5c3+nn//v1V6TdwL3DWFgFgjwKOUEhAn3aRwEzHHh74KPL71A==</DigestValue>
      </Reference>
      <Reference URI="/xl/drawings/vmlDrawing4.vml?ContentType=application/vnd.openxmlformats-officedocument.vmlDrawing">
        <DigestMethod Algorithm="http://www.w3.org/2001/04/xmlenc#sha512"/>
        <DigestValue>JtC9NklEpVF4yvofEpwdYfHu5Tc8zApgJkeqY1MbWfQtH/iy/8DI3fnuikYSWaWq6gu3iNLNu3AsqwjgUuvpfg==</DigestValue>
      </Reference>
      <Reference URI="/xl/drawings/vmlDrawing5.vml?ContentType=application/vnd.openxmlformats-officedocument.vmlDrawing">
        <DigestMethod Algorithm="http://www.w3.org/2001/04/xmlenc#sha512"/>
        <DigestValue>yTBj+wmIlVGJzDOA+/Y8T/4LdUtKz0J37k4CmRcQ6+bAdZuS+Zyl9Em+H3WJyhbLK8Db8S4cKMVECCIHQaYt9w==</DigestValue>
      </Reference>
      <Reference URI="/xl/drawings/vmlDrawing6.vml?ContentType=application/vnd.openxmlformats-officedocument.vmlDrawing">
        <DigestMethod Algorithm="http://www.w3.org/2001/04/xmlenc#sha512"/>
        <DigestValue>dpHim0mzt5FYRV92WmIio5EJ2XtD0ZM2UoIntY/nXyBw26/z6uRKGHpIFyGPgRfAKvIRawIU8HYAtlpZTTEb4w==</DigestValue>
      </Reference>
      <Reference URI="/xl/media/image1.emf?ContentType=image/x-emf">
        <DigestMethod Algorithm="http://www.w3.org/2001/04/xmlenc#sha512"/>
        <DigestValue>LllMY+moQLP+G7ym0HA3/5E4kLza6B/BqXfbZmclaBdE6thIIPNNv45Xgb29S3OcGsJp9p3abncUJVrqAhobGQ==</DigestValue>
      </Reference>
      <Reference URI="/xl/media/image2.emf?ContentType=image/x-emf">
        <DigestMethod Algorithm="http://www.w3.org/2001/04/xmlenc#sha512"/>
        <DigestValue>yOaVLwyNt1emFRkO/mpU9jN4z37pPQjp+J3gm0/JZREVmjfUwT/SagnJ6PfSCP2AeURgj0RPjQRLsKWULsgZSg==</DigestValue>
      </Reference>
      <Reference URI="/xl/media/image3.emf?ContentType=image/x-emf">
        <DigestMethod Algorithm="http://www.w3.org/2001/04/xmlenc#sha512"/>
        <DigestValue>2cQegqeOv/rprUSJXYeSN2HkUZ9KOMbqyk3tL5tF/5MfBtP4KXWMVNx2rFQTo+wLtS0IArkbGcemfVoKAWKbog==</DigestValue>
      </Reference>
      <Reference URI="/xl/printerSettings/printerSettings1.bin?ContentType=application/vnd.openxmlformats-officedocument.spreadsheetml.printerSettings">
        <DigestMethod Algorithm="http://www.w3.org/2001/04/xmlenc#sha512"/>
        <DigestValue>rPEzQuxKVygVkN3p2yT3yUgwDfOdtv1SRNac+kISrrVt5yulWN7DTg2xo0OTUC81icztdrEP9onP0NO5kcjYZA==</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9FXH1d09kihkh8px4QlUgeBL8jTMQXjWjYJD34PHmYZcUpw6SlNvWixv+KpDAMOkiq80HOzIV4YRao9wb1WlEw==</DigestValue>
      </Reference>
      <Reference URI="/xl/styles.xml?ContentType=application/vnd.openxmlformats-officedocument.spreadsheetml.styles+xml">
        <DigestMethod Algorithm="http://www.w3.org/2001/04/xmlenc#sha512"/>
        <DigestValue>c2S3eKo5pxyRW4Q9DLX8poiBUMZ6af95kxv5NoPtL41PFPsmcWGyUtz6MyCcrxz00jEpxcNpjdojj1t/aeYMiw==</DigestValue>
      </Reference>
      <Reference URI="/xl/theme/theme1.xml?ContentType=application/vnd.openxmlformats-officedocument.theme+xml">
        <DigestMethod Algorithm="http://www.w3.org/2001/04/xmlenc#sha512"/>
        <DigestValue>u2afMMpeE/1eOiiCVJgZLmFqT0pKOerNz2uxCicsuAGb0hgaHHHnEynngInrQIHiw9GM3GmD2YFZsooEO3uO/A==</DigestValue>
      </Reference>
      <Reference URI="/xl/workbook.xml?ContentType=application/vnd.openxmlformats-officedocument.spreadsheetml.sheet.main+xml">
        <DigestMethod Algorithm="http://www.w3.org/2001/04/xmlenc#sha512"/>
        <DigestValue>/ZijRgpu1alPX37Lh1fKsfehXro2RP4StNAXXqgh3snJl7UTsBPmLhzpK/yUNs2rFQXxe+MFJ72Nam9+q3ucGQ==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IzOIIwb3UT/ksjbwixtEdEIumGGqBR9ZntCeZAXixO9iXxEYP9H29TVq9qcCY0ka8whHVWks61NLY9gmfxfqOA==</DigestValue>
      </Reference>
      <Reference URI="/xl/worksheets/sheet2.xml?ContentType=application/vnd.openxmlformats-officedocument.spreadsheetml.worksheet+xml">
        <DigestMethod Algorithm="http://www.w3.org/2001/04/xmlenc#sha512"/>
        <DigestValue>IuL2zeaVqHictWy2lZqNUItFywQ6dwgFTk116tsGfNWd38wfpUxTPb57RpDzP5NcZ0ARvevv1eFtqO657znjEg==</DigestValue>
      </Reference>
      <Reference URI="/xl/worksheets/sheet3.xml?ContentType=application/vnd.openxmlformats-officedocument.spreadsheetml.worksheet+xml">
        <DigestMethod Algorithm="http://www.w3.org/2001/04/xmlenc#sha512"/>
        <DigestValue>7LQqo8Yx4joVJk53tI9dQ07hFO2aYPVr0pku4qdXmREVtywq1N20kEz/IdXh3eb5Rx7nDfrUGfSvKnpYTMTPkA==</DigestValue>
      </Reference>
      <Reference URI="/xl/worksheets/sheet4.xml?ContentType=application/vnd.openxmlformats-officedocument.spreadsheetml.worksheet+xml">
        <DigestMethod Algorithm="http://www.w3.org/2001/04/xmlenc#sha512"/>
        <DigestValue>+2wAygxRMKydujzRnzAujhLyOXDUX2oQwpkQApWfgMNBE6z+sW2bny+B8CrVoyhuV2+ODHHXzrGDL3FNCdFrVg==</DigestValue>
      </Reference>
      <Reference URI="/xl/worksheets/sheet5.xml?ContentType=application/vnd.openxmlformats-officedocument.spreadsheetml.worksheet+xml">
        <DigestMethod Algorithm="http://www.w3.org/2001/04/xmlenc#sha512"/>
        <DigestValue>NKPswQSdgwdiFA8nQn4FBDIzG41HCH58U6Krneibf0FaqMphwsNE3+gBa3lBXw+vMimmbxxmuZ85JoOZM5IOzQ==</DigestValue>
      </Reference>
      <Reference URI="/xl/worksheets/sheet6.xml?ContentType=application/vnd.openxmlformats-officedocument.spreadsheetml.worksheet+xml">
        <DigestMethod Algorithm="http://www.w3.org/2001/04/xmlenc#sha512"/>
        <DigestValue>b4fBBXux3YAXJ3gABSUSyazfyIYzwWXmxOed9SDWwPoq2aLnQ4R1Pfyimukq0bD78g8HJbg1xXwj3vNbv6ztWA==</DigestValue>
      </Reference>
    </Manifest>
    <SignatureProperties>
      <SignatureProperty Id="idSignatureTime" Target="#idPackageSignature">
        <mdssi:SignatureTime xmlns:mdssi="http://schemas.openxmlformats.org/package/2006/digital-signature">
          <mdssi:Format>YYYY-MM-DDThh:mm:ssTZD</mdssi:Format>
          <mdssi:Value>2025-05-12T18:39:06Z</mdssi:Value>
        </mdssi:SignatureTime>
      </SignatureProperty>
    </SignatureProperties>
  </Object>
  <Object Id="idOfficeObject">
    <SignatureProperties>
      <SignatureProperty Id="idOfficeV1Details" Target="#idPackageSignature">
        <SignatureInfoV1 xmlns="http://schemas.microsoft.com/office/2006/digsig">
          <SetupID>{19BADA87-2CF4-41FA-89DD-586E54B6D989}</SetupID>
          <SignatureText>JORGE ANDRES MARTINEZ ROLON</SignatureText>
          <SignatureImage/>
          <SignatureComments/>
          <WindowsVersion>10.0</WindowsVersion>
          <OfficeVersion>16.0.16731/25</OfficeVersion>
          <ApplicationVersion>16.0.16731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2025-05-12T18:39:06Z</xd:SigningTime>
          <xd:SigningCertificate>
            <xd:Cert>
              <xd:CertDigest>
                <DigestMethod Algorithm="http://www.w3.org/2001/04/xmlenc#sha512"/>
                <DigestValue>7F92ZY+cAGVN4QMOIFYFLUpxnbu1lUXbCvDRokufEICa9+XMke/umOfjNcq+xr4pRnS+u71m+NszOW5I1pzjNw==</DigestValue>
              </xd:CertDigest>
              <xd:IssuerSerial>
                <X509IssuerName>SERIALNUMBER=RUC80080610-7, CN=CODE100 S.A., OU=Prestador Cualificado de Servicios de Confianza, O=ICPP, C=PY</X509IssuerName>
                <X509SerialNumber>35619750295695716628036354024789498192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gBAAB/AAAAAAAAAAAAAAAXHAAAkQ0AACBFTUYAAAEAxBoAAKI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RXZQXsJ2UHEAAAABAAAAAkAAABMAAAAAAAAAAAAAAAAAAAA//////////9gAAAAMQAyAC8ANQAvADIAMAAyADUAAAAGAAAABgAAAAQAAAAGAAAABAAAAAYAAAAGAAAABg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Object Id="idInvalidSigLnImg">AQAAAGwAAAAAAAAAAAAAAAgBAAB/AAAAAAAAAAAAAAAXHAAAkQ0AACBFTUYAAAEARB8AAKk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RXZQXsJ2UEjAAAABAAAAA8AAABMAAAAAAAAAAAAAAAAAAAA//////////9sAAAARgBpAHIAbQBhACAAbgBvACAAdgDhAGwAaQBkAGEAZXgGAAAAAwAAAAQAAAAJAAAABgAAAAMAAAAHAAAABwAAAAMAAAAFAAAABgAAAAMAAAADAAAABw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AWK6p1EUVQGlZsJ3FGJ0Wfq3Cc4pFCE4qTBdplWtF2GqaDVjYKv0aJuyNZoHsrqtok701JlO3MFa
43KFi1nVXw==</DigestValue>
    </Reference>
    <Reference Type="http://www.w3.org/2000/09/xmldsig#Object" URI="#idOfficeObject">
      <DigestMethod Algorithm="http://www.w3.org/2001/04/xmlenc#sha512"/>
      <DigestValue>hK/Iuyl47FITDqjy6BFAQVSFG4LO1JkOh1AbnQwDGKHm2TDYXWm1h/UNsQn/DlNzQg43t9O24UIE
Whc8ISgvfA==</DigestValue>
    </Reference>
    <Reference Type="http://uri.etsi.org/01903#SignedProperties" URI="#idSignedProperties">
      <Transforms>
        <Transform Algorithm="http://www.w3.org/TR/2001/REC-xml-c14n-20010315"/>
      </Transforms>
      <DigestMethod Algorithm="http://www.w3.org/2001/04/xmlenc#sha512"/>
      <DigestValue>cFPDICQqFk81uHOsWa6sdwII6xQti26o+G3DC1zNxPtUVgg/AreCSuk13DotaDSJU9rfGV9P/CuY
UA6cJUQKSw==</DigestValue>
    </Reference>
    <Reference Type="http://www.w3.org/2000/09/xmldsig#Object" URI="#idValidSigLnImg">
      <DigestMethod Algorithm="http://www.w3.org/2001/04/xmlenc#sha512"/>
      <DigestValue>W4umfrmQTp9ZWshPdiG/bAFu1UpC1KM3My6G207QVjHIufa8ws9gE636GAL5RbO9k29mlWul/dqh
NABiSbmDUg==</DigestValue>
    </Reference>
    <Reference Type="http://www.w3.org/2000/09/xmldsig#Object" URI="#idInvalidSigLnImg">
      <DigestMethod Algorithm="http://www.w3.org/2001/04/xmlenc#sha512"/>
      <DigestValue>XFJfFKzPyBY1lo8k62RQ6jbiEq93G7y+CQpU+l6hTkBaDMuxzI9O9cHbU+THZZysaCaxYbGdooFZ
px8hxEGMJQ==</DigestValue>
    </Reference>
  </SignedInfo>
  <SignatureValue>ORMmCFUU+PpkbC54VgSi6+jSjo6MJjzclWoGKBXDnc5CQ7RzTIDoIY3zAgSIW+tJCbrvX84V1HkK
LXHfPVy/TNBBB75o+6fT3Ak12+uWsbOi/oT2OCxdikFz+gthOh4uDF+XTjWoS6oCMCAz0zrQ67uB
3XTuU4Y73QM8Bs+ABdo9EIsXAvI0yeFj0rn8ZmF1w4gAm/fYTJvuAYumn/QhNMFDmL0b4T5TjrvG
I8Tlp7Tb2BWVkxQ7TraF9awsuuvcVQ9+UHK3A2gK+5X8zOO2QMzSKCO+0EQ/fIBXMZzkCwXJbQaE
iqAffl8n2OCpVYcU5kLBqsbGBum5ovv9AahieA==</SignatureValue>
  <KeyInfo>
    <X509Data>
      <X509Certificate>MIIHpTCCBY2gAwIBAgIQGswdR2RjeLZM9GHhNYvZUDANBgkqhkiG9w0BAQ0FADCBhTELMAkGA1UEBhMCUFkxDTALBgNVBAoTBElDUFAxODA2BgNVBAsTL1ByZXN0YWRvciBDdWFsaWZpY2FkbyBkZSBTZXJ2aWNpb3MgZGUgQ29uZmlhbnphMRUwEwYDVQQDEwxDT0RFMTAwIFMuQS4xFjAUBgNVBAUTDVJVQzgwMDgwNjEwLTcwHhcNMjUwMzMxMTM0MTMwWhcNMjcwMzMxMTM0MTMwWjCBvDELMAkGA1UEBhMCUFkxNjA0BgNVBAoMLUNFUlRJRklDQURPIENVQUxJRklDQURPIERFIEZJUk1BIEVMRUNUUsOTTklDQTELMAkGA1UECxMCRjIxFzAVBgNVBAQTDk1BUlRJTkVaIFJPTE9OMRUwEwYDVQQqEwxKT1JHRSBBTkRSRVMxJDAiBgNVBAMTG0pPUkdFIEFORFJFUyBNQVJUSU5FWiBST0xPTjESMBAGA1UEBRMJQ0k0Mzc1NjEzMIIBIjANBgkqhkiG9w0BAQEFAAOCAQ8AMIIBCgKCAQEA315rUtx6Brme2kATZ4VClBYDXrbNg9RwwRrLTUqkKLnDKkob4rtZlgYsY1CXvT1yY87EI+mWAyZSud0xV9rPMWM6kdylcQDmR+mK/Xgz8Su803QlfqkKs9UloyKM574RlAu7DZHyJM0IcFMxCdNFB6+2NFsV+M7lFaHEwEH1u4nWDTLn+qV37jDRlmnru/i1+1zs+0zQwNbw9mMheef7Mot+yQsLpozN8jdYw28MvAEQd5T7R7aQn9m4HLfNesBtHN+LpyDTHRlOw3tWW5QN+C5ijcqfmceMRDXtcdFrS3ZfXrYsk751h1e8wC8yTh5SiBSlqrvZLfBmoHhJaz/hGwIDAQABo4IC1jCCAtIwDAYDVR0TAQH/BAIwADAdBgNVHQ4EFgQUu3uEL5mCgbN8aLcTbDCe1xuliNkwHwYDVR0jBBgwFoAUvjVUYmhg5ybTMcFfl7Hi9mTOB/UwDgYDVR0PAQH/BAQDAgXgME0GA1UdEQRGMESBFTkzLkpPUkdFTVRa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HMiF47wM9JDG5wQXzNorYY5W8mNMkKE7z/uXziJrnou/NiNTlM9BPLCq+0Pz9GlDeeK8A8bsVcPSBOfcNhO0i8YbEbHY/k3ACR10Emb+BwUFD5rA1+zJO6ipcvmBPlvJgeD6fAPOQpha7dwEWOv8rMS5RdKc7Gv/8vxz7mB9/OOZebyDOp3/971SW40GZ2RllsQlSplAdBncTdyCWrS8P6++k6WXgWONdprjJldPRu1dKthd7RbI91zHYE1LcqN2yekpRpVOVFHNs49MjCE6g2ajjtUwGKYSeP0p+i0WHI7t2INXM6DSG3dZlBNSUhMMuOYm2zRX3i5qVBvfINoelNlBzojtWq+u7LZTof06XBbQHqolh2kFl4/AGkUOvI+RNxAFsDNgOSFGAYV959qNNw8ZoxQ7kn9366GOmn5h3JyswVLxlovUrDMtHL/PC1ieC93g3asTdHz1GEP3v1VOvM5OmhyyDNDEQPqyf9tEBVGH48zp6T2hJUSiBGxLKCogwOjWQo7L0DXhjwasXXRh8QLaszTOgudUSTzWlrPIK1YZqYdtwsDj/T/FEAaGQJIwOApj8dWL32ww/mi99f8c8gHGuRxvMkOI1Jv38MyZw2oSkrc6w7No/AVdhJB7+3n4Koa/8xs5AQ3xc5URtb2QH0p1n4YZ8xh9YrtzndM1+P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38u7pSdaG6j2q0r22UumZAE0wSEPDondAxowYpgH9lF0U5zbvfNQPEHce8sLFSawtFgWA3R9piOrZ9srlmKbNA==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qujsySwXakGo4CJID9sJQxnkSPi2uOFaUQqdN4VKa6TomhGmeUZUkAUBbAO8RtX3maHQau2NnWUlNUnoXo6SQQ==</DigestValue>
      </Reference>
      <Reference URI="/xl/drawings/vmlDrawing2.vml?ContentType=application/vnd.openxmlformats-officedocument.vmlDrawing">
        <DigestMethod Algorithm="http://www.w3.org/2001/04/xmlenc#sha512"/>
        <DigestValue>CgD2oQlZjMaVPwHskWGvpKQMXHdRgzmKywUhOW+QYrWIC2btDuU3NpUyH/t/B23O8dMDDTT4XLsdlHDteTn/sw==</DigestValue>
      </Reference>
      <Reference URI="/xl/drawings/vmlDrawing3.vml?ContentType=application/vnd.openxmlformats-officedocument.vmlDrawing">
        <DigestMethod Algorithm="http://www.w3.org/2001/04/xmlenc#sha512"/>
        <DigestValue>8F+/UAo5AGhCT7+gfQcWL4pTMxl50JqUscUld5c3+nn//v1V6TdwL3DWFgFgjwKOUEhAn3aRwEzHHh74KPL71A==</DigestValue>
      </Reference>
      <Reference URI="/xl/drawings/vmlDrawing4.vml?ContentType=application/vnd.openxmlformats-officedocument.vmlDrawing">
        <DigestMethod Algorithm="http://www.w3.org/2001/04/xmlenc#sha512"/>
        <DigestValue>JtC9NklEpVF4yvofEpwdYfHu5Tc8zApgJkeqY1MbWfQtH/iy/8DI3fnuikYSWaWq6gu3iNLNu3AsqwjgUuvpfg==</DigestValue>
      </Reference>
      <Reference URI="/xl/drawings/vmlDrawing5.vml?ContentType=application/vnd.openxmlformats-officedocument.vmlDrawing">
        <DigestMethod Algorithm="http://www.w3.org/2001/04/xmlenc#sha512"/>
        <DigestValue>yTBj+wmIlVGJzDOA+/Y8T/4LdUtKz0J37k4CmRcQ6+bAdZuS+Zyl9Em+H3WJyhbLK8Db8S4cKMVECCIHQaYt9w==</DigestValue>
      </Reference>
      <Reference URI="/xl/drawings/vmlDrawing6.vml?ContentType=application/vnd.openxmlformats-officedocument.vmlDrawing">
        <DigestMethod Algorithm="http://www.w3.org/2001/04/xmlenc#sha512"/>
        <DigestValue>dpHim0mzt5FYRV92WmIio5EJ2XtD0ZM2UoIntY/nXyBw26/z6uRKGHpIFyGPgRfAKvIRawIU8HYAtlpZTTEb4w==</DigestValue>
      </Reference>
      <Reference URI="/xl/media/image1.emf?ContentType=image/x-emf">
        <DigestMethod Algorithm="http://www.w3.org/2001/04/xmlenc#sha512"/>
        <DigestValue>LllMY+moQLP+G7ym0HA3/5E4kLza6B/BqXfbZmclaBdE6thIIPNNv45Xgb29S3OcGsJp9p3abncUJVrqAhobGQ==</DigestValue>
      </Reference>
      <Reference URI="/xl/media/image2.emf?ContentType=image/x-emf">
        <DigestMethod Algorithm="http://www.w3.org/2001/04/xmlenc#sha512"/>
        <DigestValue>yOaVLwyNt1emFRkO/mpU9jN4z37pPQjp+J3gm0/JZREVmjfUwT/SagnJ6PfSCP2AeURgj0RPjQRLsKWULsgZSg==</DigestValue>
      </Reference>
      <Reference URI="/xl/media/image3.emf?ContentType=image/x-emf">
        <DigestMethod Algorithm="http://www.w3.org/2001/04/xmlenc#sha512"/>
        <DigestValue>2cQegqeOv/rprUSJXYeSN2HkUZ9KOMbqyk3tL5tF/5MfBtP4KXWMVNx2rFQTo+wLtS0IArkbGcemfVoKAWKbog==</DigestValue>
      </Reference>
      <Reference URI="/xl/printerSettings/printerSettings1.bin?ContentType=application/vnd.openxmlformats-officedocument.spreadsheetml.printerSettings">
        <DigestMethod Algorithm="http://www.w3.org/2001/04/xmlenc#sha512"/>
        <DigestValue>rPEzQuxKVygVkN3p2yT3yUgwDfOdtv1SRNac+kISrrVt5yulWN7DTg2xo0OTUC81icztdrEP9onP0NO5kcjYZA==</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9FXH1d09kihkh8px4QlUgeBL8jTMQXjWjYJD34PHmYZcUpw6SlNvWixv+KpDAMOkiq80HOzIV4YRao9wb1WlEw==</DigestValue>
      </Reference>
      <Reference URI="/xl/styles.xml?ContentType=application/vnd.openxmlformats-officedocument.spreadsheetml.styles+xml">
        <DigestMethod Algorithm="http://www.w3.org/2001/04/xmlenc#sha512"/>
        <DigestValue>c2S3eKo5pxyRW4Q9DLX8poiBUMZ6af95kxv5NoPtL41PFPsmcWGyUtz6MyCcrxz00jEpxcNpjdojj1t/aeYMiw==</DigestValue>
      </Reference>
      <Reference URI="/xl/theme/theme1.xml?ContentType=application/vnd.openxmlformats-officedocument.theme+xml">
        <DigestMethod Algorithm="http://www.w3.org/2001/04/xmlenc#sha512"/>
        <DigestValue>u2afMMpeE/1eOiiCVJgZLmFqT0pKOerNz2uxCicsuAGb0hgaHHHnEynngInrQIHiw9GM3GmD2YFZsooEO3uO/A==</DigestValue>
      </Reference>
      <Reference URI="/xl/workbook.xml?ContentType=application/vnd.openxmlformats-officedocument.spreadsheetml.sheet.main+xml">
        <DigestMethod Algorithm="http://www.w3.org/2001/04/xmlenc#sha512"/>
        <DigestValue>/ZijRgpu1alPX37Lh1fKsfehXro2RP4StNAXXqgh3snJl7UTsBPmLhzpK/yUNs2rFQXxe+MFJ72Nam9+q3ucGQ==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IzOIIwb3UT/ksjbwixtEdEIumGGqBR9ZntCeZAXixO9iXxEYP9H29TVq9qcCY0ka8whHVWks61NLY9gmfxfqOA==</DigestValue>
      </Reference>
      <Reference URI="/xl/worksheets/sheet2.xml?ContentType=application/vnd.openxmlformats-officedocument.spreadsheetml.worksheet+xml">
        <DigestMethod Algorithm="http://www.w3.org/2001/04/xmlenc#sha512"/>
        <DigestValue>IuL2zeaVqHictWy2lZqNUItFywQ6dwgFTk116tsGfNWd38wfpUxTPb57RpDzP5NcZ0ARvevv1eFtqO657znjEg==</DigestValue>
      </Reference>
      <Reference URI="/xl/worksheets/sheet3.xml?ContentType=application/vnd.openxmlformats-officedocument.spreadsheetml.worksheet+xml">
        <DigestMethod Algorithm="http://www.w3.org/2001/04/xmlenc#sha512"/>
        <DigestValue>7LQqo8Yx4joVJk53tI9dQ07hFO2aYPVr0pku4qdXmREVtywq1N20kEz/IdXh3eb5Rx7nDfrUGfSvKnpYTMTPkA==</DigestValue>
      </Reference>
      <Reference URI="/xl/worksheets/sheet4.xml?ContentType=application/vnd.openxmlformats-officedocument.spreadsheetml.worksheet+xml">
        <DigestMethod Algorithm="http://www.w3.org/2001/04/xmlenc#sha512"/>
        <DigestValue>+2wAygxRMKydujzRnzAujhLyOXDUX2oQwpkQApWfgMNBE6z+sW2bny+B8CrVoyhuV2+ODHHXzrGDL3FNCdFrVg==</DigestValue>
      </Reference>
      <Reference URI="/xl/worksheets/sheet5.xml?ContentType=application/vnd.openxmlformats-officedocument.spreadsheetml.worksheet+xml">
        <DigestMethod Algorithm="http://www.w3.org/2001/04/xmlenc#sha512"/>
        <DigestValue>NKPswQSdgwdiFA8nQn4FBDIzG41HCH58U6Krneibf0FaqMphwsNE3+gBa3lBXw+vMimmbxxmuZ85JoOZM5IOzQ==</DigestValue>
      </Reference>
      <Reference URI="/xl/worksheets/sheet6.xml?ContentType=application/vnd.openxmlformats-officedocument.spreadsheetml.worksheet+xml">
        <DigestMethod Algorithm="http://www.w3.org/2001/04/xmlenc#sha512"/>
        <DigestValue>b4fBBXux3YAXJ3gABSUSyazfyIYzwWXmxOed9SDWwPoq2aLnQ4R1Pfyimukq0bD78g8HJbg1xXwj3vNbv6ztWA==</DigestValue>
      </Reference>
    </Manifest>
    <SignatureProperties>
      <SignatureProperty Id="idSignatureTime" Target="#idPackageSignature">
        <mdssi:SignatureTime xmlns:mdssi="http://schemas.openxmlformats.org/package/2006/digital-signature">
          <mdssi:Format>YYYY-MM-DDThh:mm:ssTZD</mdssi:Format>
          <mdssi:Value>2025-05-12T18:39:14Z</mdssi:Value>
        </mdssi:SignatureTime>
      </SignatureProperty>
    </SignatureProperties>
  </Object>
  <Object Id="idOfficeObject">
    <SignatureProperties>
      <SignatureProperty Id="idOfficeV1Details" Target="#idPackageSignature">
        <SignatureInfoV1 xmlns="http://schemas.microsoft.com/office/2006/digsig">
          <SetupID>{F52D2E1C-84F7-4961-A0BF-D238FA64FDFD}</SetupID>
          <SignatureText>JORGE ANDRES MARTINEZ ROLON</SignatureText>
          <SignatureImage/>
          <SignatureComments/>
          <WindowsVersion>10.0</WindowsVersion>
          <OfficeVersion>16.0.16731/25</OfficeVersion>
          <ApplicationVersion>16.0.16731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2025-05-12T18:39:14Z</xd:SigningTime>
          <xd:SigningCertificate>
            <xd:Cert>
              <xd:CertDigest>
                <DigestMethod Algorithm="http://www.w3.org/2001/04/xmlenc#sha512"/>
                <DigestValue>7F92ZY+cAGVN4QMOIFYFLUpxnbu1lUXbCvDRokufEICa9+XMke/umOfjNcq+xr4pRnS+u71m+NszOW5I1pzjNw==</DigestValue>
              </xd:CertDigest>
              <xd:IssuerSerial>
                <X509IssuerName>SERIALNUMBER=RUC80080610-7, CN=CODE100 S.A., OU=Prestador Cualificado de Servicios de Confianza, O=ICPP, C=PY</X509IssuerName>
                <X509SerialNumber>35619750295695716628036354024789498192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gBAAB/AAAAAAAAAAAAAAAXHAAAkQ0AACBFTUYAAAEAxBoAAKI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RXZQXsJ2UHEAAAABAAAAAkAAABMAAAAAAAAAAAAAAAAAAAA//////////9gAAAAMQAyAC8ANQAvADIAMAAyADUAAAAGAAAABgAAAAQAAAAGAAAABAAAAAYAAAAGAAAABg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gD8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Object Id="idInvalidSigLnImg">AQAAAGwAAAAAAAAAAAAAAAgBAAB/AAAAAAAAAAAAAAAXHAAAkQ0AACBFTUYAAAEARB8AAKk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RXZQXsJ2UEjAAAABAAAAA8AAABMAAAAAAAAAAAAAAAAAAAA//////////9sAAAARgBpAHIAbQBhACAAbgBvACAAdgDhAGwAaQBkAGEAAAAGAAAAAwAAAAQAAAAJAAAABgAAAAMAAAAHAAAABwAAAAMAAAAFAAAABgAAAAMAAAADAAAABw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r5Ej9zWnHOiT8G5SNP6ZvEpH/sYib9WrRpBVRkoqYhAF1UOrrbvu8FVl0nOvK1WAwnplvcVqbNM7
2r1wG0W4XQ==</DigestValue>
    </Reference>
    <Reference Type="http://www.w3.org/2000/09/xmldsig#Object" URI="#idOfficeObject">
      <DigestMethod Algorithm="http://www.w3.org/2001/04/xmlenc#sha512"/>
      <DigestValue>dnTZSaZ0A9F3/Kzt+KXEiht3/EHXcze6EyGP4bdH22VYSAkipmt1yJZfCzayOsf9oeYsruJbYikL
jBC9cIIDDw==</DigestValue>
    </Reference>
    <Reference Type="http://uri.etsi.org/01903#SignedProperties" URI="#idSignedProperties">
      <Transforms>
        <Transform Algorithm="http://www.w3.org/TR/2001/REC-xml-c14n-20010315"/>
      </Transforms>
      <DigestMethod Algorithm="http://www.w3.org/2001/04/xmlenc#sha512"/>
      <DigestValue>NTHOYxAqbUok0Oh2sduOGSzSHsyamZcDvbD3yRM8TTt+PPbR7krNee5HjW1lVmAkzH9ozvCKIMwO
MRtk0VXPcw==</DigestValue>
    </Reference>
    <Reference Type="http://www.w3.org/2000/09/xmldsig#Object" URI="#idValidSigLnImg">
      <DigestMethod Algorithm="http://www.w3.org/2001/04/xmlenc#sha512"/>
      <DigestValue>7EUCOvtDqPpNwBQbl64j9rhjGemYE59V4qjFybR+T+9vtVHVuq0/r3h5qYfyZXEB4q0CAZmYtSbB
L4/wKNJWPQ==</DigestValue>
    </Reference>
    <Reference Type="http://www.w3.org/2000/09/xmldsig#Object" URI="#idInvalidSigLnImg">
      <DigestMethod Algorithm="http://www.w3.org/2001/04/xmlenc#sha512"/>
      <DigestValue>XFJfFKzPyBY1lo8k62RQ6jbiEq93G7y+CQpU+l6hTkBaDMuxzI9O9cHbU+THZZysaCaxYbGdooFZ
px8hxEGMJQ==</DigestValue>
    </Reference>
  </SignedInfo>
  <SignatureValue>KnowMs3nMmRgB8OulNwUuErgOAGMAar1ADtoFoiXyEWAUFwMaIl64P1cVIBl6z/jXkJ8nTMpWW+Z
VpzCcH7k7ut/foNYRKVFJwI2YW3xo8K8Wb3vJAmgkRhHhZ7KadzLVO1YLlKKmD0Qt3WY2ZbrIg9x
p+UGkI9UHXeYuEyRogwWS1wZXrLTHFSjz8BFNl1khderOrZO7nWU8FZ/+4XbGc4RnY5Nfyi9Krf4
Vslv2yAbsaXLBP7ygMOA8HUqwoat50EVtWVRwLbfTPqxMe4iJzWL3cmH5Vl7SYUMMpm9db0EXMAc
K9VWBjdPJ+t67Z2ehpCE84T3Cklvt6QlM9fPlw==</SignatureValue>
  <KeyInfo>
    <X509Data>
      <X509Certificate>MIIHpTCCBY2gAwIBAgIQGswdR2RjeLZM9GHhNYvZUDANBgkqhkiG9w0BAQ0FADCBhTELMAkGA1UEBhMCUFkxDTALBgNVBAoTBElDUFAxODA2BgNVBAsTL1ByZXN0YWRvciBDdWFsaWZpY2FkbyBkZSBTZXJ2aWNpb3MgZGUgQ29uZmlhbnphMRUwEwYDVQQDEwxDT0RFMTAwIFMuQS4xFjAUBgNVBAUTDVJVQzgwMDgwNjEwLTcwHhcNMjUwMzMxMTM0MTMwWhcNMjcwMzMxMTM0MTMwWjCBvDELMAkGA1UEBhMCUFkxNjA0BgNVBAoMLUNFUlRJRklDQURPIENVQUxJRklDQURPIERFIEZJUk1BIEVMRUNUUsOTTklDQTELMAkGA1UECxMCRjIxFzAVBgNVBAQTDk1BUlRJTkVaIFJPTE9OMRUwEwYDVQQqEwxKT1JHRSBBTkRSRVMxJDAiBgNVBAMTG0pPUkdFIEFORFJFUyBNQVJUSU5FWiBST0xPTjESMBAGA1UEBRMJQ0k0Mzc1NjEzMIIBIjANBgkqhkiG9w0BAQEFAAOCAQ8AMIIBCgKCAQEA315rUtx6Brme2kATZ4VClBYDXrbNg9RwwRrLTUqkKLnDKkob4rtZlgYsY1CXvT1yY87EI+mWAyZSud0xV9rPMWM6kdylcQDmR+mK/Xgz8Su803QlfqkKs9UloyKM574RlAu7DZHyJM0IcFMxCdNFB6+2NFsV+M7lFaHEwEH1u4nWDTLn+qV37jDRlmnru/i1+1zs+0zQwNbw9mMheef7Mot+yQsLpozN8jdYw28MvAEQd5T7R7aQn9m4HLfNesBtHN+LpyDTHRlOw3tWW5QN+C5ijcqfmceMRDXtcdFrS3ZfXrYsk751h1e8wC8yTh5SiBSlqrvZLfBmoHhJaz/hGwIDAQABo4IC1jCCAtIwDAYDVR0TAQH/BAIwADAdBgNVHQ4EFgQUu3uEL5mCgbN8aLcTbDCe1xuliNkwHwYDVR0jBBgwFoAUvjVUYmhg5ybTMcFfl7Hi9mTOB/UwDgYDVR0PAQH/BAQDAgXgME0GA1UdEQRGMESBFTkzLkpPUkdFTVRa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HMiF47wM9JDG5wQXzNorYY5W8mNMkKE7z/uXziJrnou/NiNTlM9BPLCq+0Pz9GlDeeK8A8bsVcPSBOfcNhO0i8YbEbHY/k3ACR10Emb+BwUFD5rA1+zJO6ipcvmBPlvJgeD6fAPOQpha7dwEWOv8rMS5RdKc7Gv/8vxz7mB9/OOZebyDOp3/971SW40GZ2RllsQlSplAdBncTdyCWrS8P6++k6WXgWONdprjJldPRu1dKthd7RbI91zHYE1LcqN2yekpRpVOVFHNs49MjCE6g2ajjtUwGKYSeP0p+i0WHI7t2INXM6DSG3dZlBNSUhMMuOYm2zRX3i5qVBvfINoelNlBzojtWq+u7LZTof06XBbQHqolh2kFl4/AGkUOvI+RNxAFsDNgOSFGAYV959qNNw8ZoxQ7kn9366GOmn5h3JyswVLxlovUrDMtHL/PC1ieC93g3asTdHz1GEP3v1VOvM5OmhyyDNDEQPqyf9tEBVGH48zp6T2hJUSiBGxLKCogwOjWQo7L0DXhjwasXXRh8QLaszTOgudUSTzWlrPIK1YZqYdtwsDj/T/FEAaGQJIwOApj8dWL32ww/mi99f8c8gHGuRxvMkOI1Jv38MyZw2oSkrc6w7No/AVdhJB7+3n4Koa/8xs5AQ3xc5URtb2QH0p1n4YZ8xh9YrtzndM1+P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38u7pSdaG6j2q0r22UumZAE0wSEPDondAxowYpgH9lF0U5zbvfNQPEHce8sLFSawtFgWA3R9piOrZ9srlmKbNA==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qujsySwXakGo4CJID9sJQxnkSPi2uOFaUQqdN4VKa6TomhGmeUZUkAUBbAO8RtX3maHQau2NnWUlNUnoXo6SQQ==</DigestValue>
      </Reference>
      <Reference URI="/xl/drawings/vmlDrawing2.vml?ContentType=application/vnd.openxmlformats-officedocument.vmlDrawing">
        <DigestMethod Algorithm="http://www.w3.org/2001/04/xmlenc#sha512"/>
        <DigestValue>CgD2oQlZjMaVPwHskWGvpKQMXHdRgzmKywUhOW+QYrWIC2btDuU3NpUyH/t/B23O8dMDDTT4XLsdlHDteTn/sw==</DigestValue>
      </Reference>
      <Reference URI="/xl/drawings/vmlDrawing3.vml?ContentType=application/vnd.openxmlformats-officedocument.vmlDrawing">
        <DigestMethod Algorithm="http://www.w3.org/2001/04/xmlenc#sha512"/>
        <DigestValue>8F+/UAo5AGhCT7+gfQcWL4pTMxl50JqUscUld5c3+nn//v1V6TdwL3DWFgFgjwKOUEhAn3aRwEzHHh74KPL71A==</DigestValue>
      </Reference>
      <Reference URI="/xl/drawings/vmlDrawing4.vml?ContentType=application/vnd.openxmlformats-officedocument.vmlDrawing">
        <DigestMethod Algorithm="http://www.w3.org/2001/04/xmlenc#sha512"/>
        <DigestValue>JtC9NklEpVF4yvofEpwdYfHu5Tc8zApgJkeqY1MbWfQtH/iy/8DI3fnuikYSWaWq6gu3iNLNu3AsqwjgUuvpfg==</DigestValue>
      </Reference>
      <Reference URI="/xl/drawings/vmlDrawing5.vml?ContentType=application/vnd.openxmlformats-officedocument.vmlDrawing">
        <DigestMethod Algorithm="http://www.w3.org/2001/04/xmlenc#sha512"/>
        <DigestValue>yTBj+wmIlVGJzDOA+/Y8T/4LdUtKz0J37k4CmRcQ6+bAdZuS+Zyl9Em+H3WJyhbLK8Db8S4cKMVECCIHQaYt9w==</DigestValue>
      </Reference>
      <Reference URI="/xl/drawings/vmlDrawing6.vml?ContentType=application/vnd.openxmlformats-officedocument.vmlDrawing">
        <DigestMethod Algorithm="http://www.w3.org/2001/04/xmlenc#sha512"/>
        <DigestValue>dpHim0mzt5FYRV92WmIio5EJ2XtD0ZM2UoIntY/nXyBw26/z6uRKGHpIFyGPgRfAKvIRawIU8HYAtlpZTTEb4w==</DigestValue>
      </Reference>
      <Reference URI="/xl/media/image1.emf?ContentType=image/x-emf">
        <DigestMethod Algorithm="http://www.w3.org/2001/04/xmlenc#sha512"/>
        <DigestValue>LllMY+moQLP+G7ym0HA3/5E4kLza6B/BqXfbZmclaBdE6thIIPNNv45Xgb29S3OcGsJp9p3abncUJVrqAhobGQ==</DigestValue>
      </Reference>
      <Reference URI="/xl/media/image2.emf?ContentType=image/x-emf">
        <DigestMethod Algorithm="http://www.w3.org/2001/04/xmlenc#sha512"/>
        <DigestValue>yOaVLwyNt1emFRkO/mpU9jN4z37pPQjp+J3gm0/JZREVmjfUwT/SagnJ6PfSCP2AeURgj0RPjQRLsKWULsgZSg==</DigestValue>
      </Reference>
      <Reference URI="/xl/media/image3.emf?ContentType=image/x-emf">
        <DigestMethod Algorithm="http://www.w3.org/2001/04/xmlenc#sha512"/>
        <DigestValue>2cQegqeOv/rprUSJXYeSN2HkUZ9KOMbqyk3tL5tF/5MfBtP4KXWMVNx2rFQTo+wLtS0IArkbGcemfVoKAWKbog==</DigestValue>
      </Reference>
      <Reference URI="/xl/printerSettings/printerSettings1.bin?ContentType=application/vnd.openxmlformats-officedocument.spreadsheetml.printerSettings">
        <DigestMethod Algorithm="http://www.w3.org/2001/04/xmlenc#sha512"/>
        <DigestValue>rPEzQuxKVygVkN3p2yT3yUgwDfOdtv1SRNac+kISrrVt5yulWN7DTg2xo0OTUC81icztdrEP9onP0NO5kcjYZA==</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9FXH1d09kihkh8px4QlUgeBL8jTMQXjWjYJD34PHmYZcUpw6SlNvWixv+KpDAMOkiq80HOzIV4YRao9wb1WlEw==</DigestValue>
      </Reference>
      <Reference URI="/xl/styles.xml?ContentType=application/vnd.openxmlformats-officedocument.spreadsheetml.styles+xml">
        <DigestMethod Algorithm="http://www.w3.org/2001/04/xmlenc#sha512"/>
        <DigestValue>c2S3eKo5pxyRW4Q9DLX8poiBUMZ6af95kxv5NoPtL41PFPsmcWGyUtz6MyCcrxz00jEpxcNpjdojj1t/aeYMiw==</DigestValue>
      </Reference>
      <Reference URI="/xl/theme/theme1.xml?ContentType=application/vnd.openxmlformats-officedocument.theme+xml">
        <DigestMethod Algorithm="http://www.w3.org/2001/04/xmlenc#sha512"/>
        <DigestValue>u2afMMpeE/1eOiiCVJgZLmFqT0pKOerNz2uxCicsuAGb0hgaHHHnEynngInrQIHiw9GM3GmD2YFZsooEO3uO/A==</DigestValue>
      </Reference>
      <Reference URI="/xl/workbook.xml?ContentType=application/vnd.openxmlformats-officedocument.spreadsheetml.sheet.main+xml">
        <DigestMethod Algorithm="http://www.w3.org/2001/04/xmlenc#sha512"/>
        <DigestValue>/ZijRgpu1alPX37Lh1fKsfehXro2RP4StNAXXqgh3snJl7UTsBPmLhzpK/yUNs2rFQXxe+MFJ72Nam9+q3ucGQ==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IzOIIwb3UT/ksjbwixtEdEIumGGqBR9ZntCeZAXixO9iXxEYP9H29TVq9qcCY0ka8whHVWks61NLY9gmfxfqOA==</DigestValue>
      </Reference>
      <Reference URI="/xl/worksheets/sheet2.xml?ContentType=application/vnd.openxmlformats-officedocument.spreadsheetml.worksheet+xml">
        <DigestMethod Algorithm="http://www.w3.org/2001/04/xmlenc#sha512"/>
        <DigestValue>IuL2zeaVqHictWy2lZqNUItFywQ6dwgFTk116tsGfNWd38wfpUxTPb57RpDzP5NcZ0ARvevv1eFtqO657znjEg==</DigestValue>
      </Reference>
      <Reference URI="/xl/worksheets/sheet3.xml?ContentType=application/vnd.openxmlformats-officedocument.spreadsheetml.worksheet+xml">
        <DigestMethod Algorithm="http://www.w3.org/2001/04/xmlenc#sha512"/>
        <DigestValue>7LQqo8Yx4joVJk53tI9dQ07hFO2aYPVr0pku4qdXmREVtywq1N20kEz/IdXh3eb5Rx7nDfrUGfSvKnpYTMTPkA==</DigestValue>
      </Reference>
      <Reference URI="/xl/worksheets/sheet4.xml?ContentType=application/vnd.openxmlformats-officedocument.spreadsheetml.worksheet+xml">
        <DigestMethod Algorithm="http://www.w3.org/2001/04/xmlenc#sha512"/>
        <DigestValue>+2wAygxRMKydujzRnzAujhLyOXDUX2oQwpkQApWfgMNBE6z+sW2bny+B8CrVoyhuV2+ODHHXzrGDL3FNCdFrVg==</DigestValue>
      </Reference>
      <Reference URI="/xl/worksheets/sheet5.xml?ContentType=application/vnd.openxmlformats-officedocument.spreadsheetml.worksheet+xml">
        <DigestMethod Algorithm="http://www.w3.org/2001/04/xmlenc#sha512"/>
        <DigestValue>NKPswQSdgwdiFA8nQn4FBDIzG41HCH58U6Krneibf0FaqMphwsNE3+gBa3lBXw+vMimmbxxmuZ85JoOZM5IOzQ==</DigestValue>
      </Reference>
      <Reference URI="/xl/worksheets/sheet6.xml?ContentType=application/vnd.openxmlformats-officedocument.spreadsheetml.worksheet+xml">
        <DigestMethod Algorithm="http://www.w3.org/2001/04/xmlenc#sha512"/>
        <DigestValue>b4fBBXux3YAXJ3gABSUSyazfyIYzwWXmxOed9SDWwPoq2aLnQ4R1Pfyimukq0bD78g8HJbg1xXwj3vNbv6ztWA==</DigestValue>
      </Reference>
    </Manifest>
    <SignatureProperties>
      <SignatureProperty Id="idSignatureTime" Target="#idPackageSignature">
        <mdssi:SignatureTime xmlns:mdssi="http://schemas.openxmlformats.org/package/2006/digital-signature">
          <mdssi:Format>YYYY-MM-DDThh:mm:ssTZD</mdssi:Format>
          <mdssi:Value>2025-05-12T18:39:27Z</mdssi:Value>
        </mdssi:SignatureTime>
      </SignatureProperty>
    </SignatureProperties>
  </Object>
  <Object Id="idOfficeObject">
    <SignatureProperties>
      <SignatureProperty Id="idOfficeV1Details" Target="#idPackageSignature">
        <SignatureInfoV1 xmlns="http://schemas.microsoft.com/office/2006/digsig">
          <SetupID>{48EA6044-164B-42CA-8BB1-9A8073585D84}</SetupID>
          <SignatureText>JORGE ANDRES MARTINEZ ROLON</SignatureText>
          <SignatureImage/>
          <SignatureComments/>
          <WindowsVersion>10.0</WindowsVersion>
          <OfficeVersion>16.0.16731/25</OfficeVersion>
          <ApplicationVersion>16.0.16731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2025-05-12T18:39:27Z</xd:SigningTime>
          <xd:SigningCertificate>
            <xd:Cert>
              <xd:CertDigest>
                <DigestMethod Algorithm="http://www.w3.org/2001/04/xmlenc#sha512"/>
                <DigestValue>7F92ZY+cAGVN4QMOIFYFLUpxnbu1lUXbCvDRokufEICa9+XMke/umOfjNcq+xr4pRnS+u71m+NszOW5I1pzjNw==</DigestValue>
              </xd:CertDigest>
              <xd:IssuerSerial>
                <X509IssuerName>SERIALNUMBER=RUC80080610-7, CN=CODE100 S.A., OU=Prestador Cualificado de Servicios de Confianza, O=ICPP, C=PY</X509IssuerName>
                <X509SerialNumber>35619750295695716628036354024789498192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gBAAB/AAAAAAAAAAAAAAAXHAAAkQ0AACBFTUYAAAEAxBoAAKI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RXZQXsJ2UHEAAAABAAAAAkAAABMAAAAAAAAAAAAAAAAAAAA//////////9gAAAAMQAyAC8ANQAvADIAMAAyADUAAAAGAAAABgAAAAQAAAAGAAAABAAAAAYAAAAGAAAABg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FQQ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8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Object Id="idInvalidSigLnImg">AQAAAGwAAAAAAAAAAAAAAAgBAAB/AAAAAAAAAAAAAAAXHAAAkQ0AACBFTUYAAAEARB8AAKk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RXZQXsJ2UEjAAAABAAAAA8AAABMAAAAAAAAAAAAAAAAAAAA//////////9sAAAARgBpAHIAbQBhACAAbgBvACAAdgDhAGwAaQBkAGEAAAAGAAAAAwAAAAQAAAAJAAAABgAAAAMAAAAHAAAABwAAAAMAAAAFAAAABgAAAAMAAAADAAAABw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n1BJpi671Yxmx8E52sVKWeMM3YcCAfOsa4v+riURnYo=</DigestValue>
    </Reference>
    <Reference Type="http://www.w3.org/2000/09/xmldsig#Object" URI="#idOfficeObject">
      <DigestMethod Algorithm="http://www.w3.org/2001/04/xmlenc#sha256"/>
      <DigestValue>Q3ff5lYYpoUoaAGNOAqiitNvR3QU5fgpxNtcK5nJzi4=</DigestValue>
    </Reference>
    <Reference Type="http://uri.etsi.org/01903#SignedProperties" URI="#idSignedProperties">
      <Transforms>
        <Transform Algorithm="http://www.w3.org/TR/2001/REC-xml-c14n-20010315"/>
      </Transforms>
      <DigestMethod Algorithm="http://www.w3.org/2001/04/xmlenc#sha256"/>
      <DigestValue>ve+9+get5ztCf8mALVI7TgC9fbsTsDQ6AMh/8TwFrxo=</DigestValue>
    </Reference>
    <Reference Type="http://www.w3.org/2000/09/xmldsig#Object" URI="#idValidSigLnImg">
      <DigestMethod Algorithm="http://www.w3.org/2001/04/xmlenc#sha256"/>
      <DigestValue>2GHdRQxdOdGjblFbJoWtf8ABR6iU+IShbqO83iWf2YU=</DigestValue>
    </Reference>
    <Reference Type="http://www.w3.org/2000/09/xmldsig#Object" URI="#idInvalidSigLnImg">
      <DigestMethod Algorithm="http://www.w3.org/2001/04/xmlenc#sha256"/>
      <DigestValue>caTuzxRx+5kXUu4ZarHMLuSSHLiHp/ucV0NTu4lEhk8=</DigestValue>
    </Reference>
  </SignedInfo>
  <SignatureValue>tJDwEUk7BJseMFQxoGedjy5mdYT3kMiuJ2daOsfzWHYzPhigrSiUuygAabF6FNEcawLMZ703m3uH
jAUejyVl7QXETUUOAh77IOKErHQpJjJx2tgzaubRsEvIxo00NmPyl9CHNCPNsBepxFRLUD3ANcJU
DRlakgfGr1sLdA2zSd0tR5AgdXOk83eefyp7jbWN59mdX2IRwusi1BWjtS3FIxYKvwgC0Dj3rK8V
Jl6iiJPMFqIRu0Hmy1PHZ+8E9IU+CmsCOk2yLyD8wT9WoJkYfXh08jiDjJ2IL2YevBzNEDqwSH7O
ZckIAi1MGB7OQVBEFc1LwyN7o/AXhySJkHf6ig==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2025-05-13T12:00:40Z</mdssi:Value>
        </mdssi:SignatureTime>
      </SignatureProperty>
    </SignatureProperties>
  </Object>
  <Object Id="idOfficeObject">
    <SignatureProperties>
      <SignatureProperty Id="idOfficeV1Details" Target="#idPackageSignature">
        <SignatureInfoV1 xmlns="http://schemas.microsoft.com/office/2006/digsig">
          <SetupID>{5E9D7E0E-5553-4413-B5CC-EC5B45583E37}</SetupID>
          <SignatureText>PATRICIA VIVIANA DAVALOS ACOSTA</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2025-05-13T12:00:40Z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UQEHk1guilh0s+FSCBf5YnY31F/P/+ePxSSrj9qgt+w=</DigestValue>
    </Reference>
    <Reference Type="http://www.w3.org/2000/09/xmldsig#Object" URI="#idOfficeObject">
      <DigestMethod Algorithm="http://www.w3.org/2001/04/xmlenc#sha256"/>
      <DigestValue>sKg/R1sM3T1Iu460QlCEANbGRYlxbKK9u6N2KA/C1H8=</DigestValue>
    </Reference>
    <Reference Type="http://uri.etsi.org/01903#SignedProperties" URI="#idSignedProperties">
      <Transforms>
        <Transform Algorithm="http://www.w3.org/TR/2001/REC-xml-c14n-20010315"/>
      </Transforms>
      <DigestMethod Algorithm="http://www.w3.org/2001/04/xmlenc#sha256"/>
      <DigestValue>6VLwoZlvBxmHB+IwMCvKjfCJpvL6WBBAvHgQLpGbUE8=</DigestValue>
    </Reference>
    <Reference Type="http://www.w3.org/2000/09/xmldsig#Object" URI="#idValidSigLnImg">
      <DigestMethod Algorithm="http://www.w3.org/2001/04/xmlenc#sha256"/>
      <DigestValue>2GHdRQxdOdGjblFbJoWtf8ABR6iU+IShbqO83iWf2YU=</DigestValue>
    </Reference>
    <Reference Type="http://www.w3.org/2000/09/xmldsig#Object" URI="#idInvalidSigLnImg">
      <DigestMethod Algorithm="http://www.w3.org/2001/04/xmlenc#sha256"/>
      <DigestValue>HdVmYPThSAC97+KfpQkenzqToL4Mpde4h47sJ8PCt58=</DigestValue>
    </Reference>
  </SignedInfo>
  <SignatureValue>aWwIj3wGLimICgMMZJARWIBM8ugU5uWfrtexGwlhuijOwQLxYF4SP7NQG9LS3IW26appjiao0M57
YiGbpD2CVpu9ItCuk5MOHLTy8JnThoTDnOlpnVMxeHY4/Lo2GROCbwQBZsB5Gq8kVpbykvOKrlAW
OLgW0m1DqpMGnTklAnlGLgkZNuGvPPIgSyB66PE6BtEQa2PzavSz9jGCWVe3Q+nq4wCD/X2G7gDI
7R2CRFCJa0RviN6bg05A9WyDrq9FYXRtiSzJMcm566KAXCuNiZGcegiO3y6i5ABjJGfCY7FXHvv+
tXp8eIqcX4P0NjD3xfOHDEOxBorTzlX4SGh8Kg==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2025-05-13T12:01:15Z</mdssi:Value>
        </mdssi:SignatureTime>
      </SignatureProperty>
    </SignatureProperties>
  </Object>
  <Object Id="idOfficeObject">
    <SignatureProperties>
      <SignatureProperty Id="idOfficeV1Details" Target="#idPackageSignature">
        <SignatureInfoV1 xmlns="http://schemas.microsoft.com/office/2006/digsig">
          <SetupID>{FD201E4C-595A-4F8A-A542-7B5FF1355376}</SetupID>
          <SignatureText>PATRICIA VIVIANA DAVALOS ACOSTA</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2025-05-13T12:01:15Z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IGE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ovWyEknKcMwCBk3C6Dnhygzvx9ejEyTGGeyklJb6GAY=</DigestValue>
    </Reference>
    <Reference Type="http://www.w3.org/2000/09/xmldsig#Object" URI="#idOfficeObject">
      <DigestMethod Algorithm="http://www.w3.org/2001/04/xmlenc#sha256"/>
      <DigestValue>3MBdWYm5C5RB87cIadnq4PecR1E3e7Oqf2HDXqVrAQw=</DigestValue>
    </Reference>
    <Reference Type="http://uri.etsi.org/01903#SignedProperties" URI="#idSignedProperties">
      <Transforms>
        <Transform Algorithm="http://www.w3.org/TR/2001/REC-xml-c14n-20010315"/>
      </Transforms>
      <DigestMethod Algorithm="http://www.w3.org/2001/04/xmlenc#sha256"/>
      <DigestValue>8IFK34Tt6dGu38Sf2WBeKonlcZ8xwNt+EoqbIoymGIs=</DigestValue>
    </Reference>
    <Reference Type="http://www.w3.org/2000/09/xmldsig#Object" URI="#idValidSigLnImg">
      <DigestMethod Algorithm="http://www.w3.org/2001/04/xmlenc#sha256"/>
      <DigestValue>2GHdRQxdOdGjblFbJoWtf8ABR6iU+IShbqO83iWf2YU=</DigestValue>
    </Reference>
    <Reference Type="http://www.w3.org/2000/09/xmldsig#Object" URI="#idInvalidSigLnImg">
      <DigestMethod Algorithm="http://www.w3.org/2001/04/xmlenc#sha256"/>
      <DigestValue>caTuzxRx+5kXUu4ZarHMLuSSHLiHp/ucV0NTu4lEhk8=</DigestValue>
    </Reference>
  </SignedInfo>
  <SignatureValue>jzcjFobAUQoCdCgzuylpju0rs4OucjNjgBJXRU4eZi7powlU7xhkbmBZQrePzUq1iSb9hsRHITen
bjuDJ/zjbuwdc0JbiYFigb1Uk/uqbzc4Q0ffBPIDO9lg4KVXiaJSn8hSNvpkIxmcOtom5FXxfswX
e5jG2xqs5vdT58JAupao5vCIR1Um1fxBjvekx/LR70lyuHW1ywlSwZQ0XxnoPN10/EiZ6fqv74GC
DYGJty8rmDBSea2h4CnuAl8yiNrfGOSFZ4zoI/WuxwF9/hM87JVBX6z2/No6QjEZCKNMIZIuo5B5
FJJkdP/1eWyAfVTnr4b7SDsl+OjK/9YAxZUdcw==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2025-05-13T12:01:29Z</mdssi:Value>
        </mdssi:SignatureTime>
      </SignatureProperty>
    </SignatureProperties>
  </Object>
  <Object Id="idOfficeObject">
    <SignatureProperties>
      <SignatureProperty Id="idOfficeV1Details" Target="#idPackageSignature">
        <SignatureInfoV1 xmlns="http://schemas.microsoft.com/office/2006/digsig">
          <SetupID>{9F6B01AC-5FFB-4BFD-B210-F83F43F00CCB}</SetupID>
          <SignatureText>PATRICIA VIVIANA DAVALOS ACOSTA</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2025-05-13T12:01:29Z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hOJEBTQeCEoIE5L2+vXnCYiZfGWyxto0oQcv+WpVOPA=</DigestValue>
    </Reference>
    <Reference Type="http://www.w3.org/2000/09/xmldsig#Object" URI="#idOfficeObject">
      <DigestMethod Algorithm="http://www.w3.org/2001/04/xmlenc#sha256"/>
      <DigestValue>YxcfmPynIyXWtFCFdOrccWDAjQ1Wpu9SjY5IhF3Plic=</DigestValue>
    </Reference>
    <Reference Type="http://uri.etsi.org/01903#SignedProperties" URI="#idSignedProperties">
      <Transforms>
        <Transform Algorithm="http://www.w3.org/TR/2001/REC-xml-c14n-20010315"/>
      </Transforms>
      <DigestMethod Algorithm="http://www.w3.org/2001/04/xmlenc#sha256"/>
      <DigestValue>eRTSUkvKcMgxS1laFzrC+r6qw/QG06x96pnF8R3C9b0=</DigestValue>
    </Reference>
    <Reference Type="http://www.w3.org/2000/09/xmldsig#Object" URI="#idValidSigLnImg">
      <DigestMethod Algorithm="http://www.w3.org/2001/04/xmlenc#sha256"/>
      <DigestValue>2GHdRQxdOdGjblFbJoWtf8ABR6iU+IShbqO83iWf2YU=</DigestValue>
    </Reference>
    <Reference Type="http://www.w3.org/2000/09/xmldsig#Object" URI="#idInvalidSigLnImg">
      <DigestMethod Algorithm="http://www.w3.org/2001/04/xmlenc#sha256"/>
      <DigestValue>caTuzxRx+5kXUu4ZarHMLuSSHLiHp/ucV0NTu4lEhk8=</DigestValue>
    </Reference>
  </SignedInfo>
  <SignatureValue>ASRd97vcsyW01jCCNRx8Eerd8yH5LdCEpAGxrASai3aqUCvk0hRTTm4uZwlfBdABrP9bxaJbYg/E
iNMWtII4n7/FsIJ4KBIfAZHwzvNXv+kz0j9fztl6YVFyWqQhPgCG0JRCl1FmISG54rVa+3Y4r9Ca
lBq0YcgJ4HGubOxErADyIhXKlmdBOvIsOrnz5SMhGZGqcMLvwiYOkYub/NiAXoMvdtZTmITV0FF9
YwiRcXsq5STcEWt55/RfjxRqFl2nWi5bB+eaWwciaovIIELuljyf9jMDytAD9tl0cw05Ip7ZuAMr
cIymqZhiPhX29nPI5eoferC8KVGvkWVi8TanEg==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2025-05-13T12:01:47Z</mdssi:Value>
        </mdssi:SignatureTime>
      </SignatureProperty>
    </SignatureProperties>
  </Object>
  <Object Id="idOfficeObject">
    <SignatureProperties>
      <SignatureProperty Id="idOfficeV1Details" Target="#idPackageSignature">
        <SignatureInfoV1 xmlns="http://schemas.microsoft.com/office/2006/digsig">
          <SetupID>{DAA3FEE5-0CEC-43ED-BD0B-DC393F7CAF94}</SetupID>
          <SignatureText>PATRICIA VIVIANA DAVALOS ACOSTA</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2025-05-13T12:01:47Z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qszhYTPfOeeZPWZrlmA+BLgquQFR1Owjf2/nhztLJCE=</DigestValue>
    </Reference>
    <Reference Type="http://www.w3.org/2000/09/xmldsig#Object" URI="#idOfficeObject">
      <DigestMethod Algorithm="http://www.w3.org/2001/04/xmlenc#sha256"/>
      <DigestValue>sEDs4Oy7jBkfqOp0eqAImakq1uk74hO+OOo7sofEXE4=</DigestValue>
    </Reference>
    <Reference Type="http://uri.etsi.org/01903#SignedProperties" URI="#idSignedProperties">
      <Transforms>
        <Transform Algorithm="http://www.w3.org/TR/2001/REC-xml-c14n-20010315"/>
      </Transforms>
      <DigestMethod Algorithm="http://www.w3.org/2001/04/xmlenc#sha256"/>
      <DigestValue>sPxR/Qq5DhNPovW2B+rEzlsxBU90bnC+XmLB6LoY1X8=</DigestValue>
    </Reference>
    <Reference Type="http://www.w3.org/2000/09/xmldsig#Object" URI="#idValidSigLnImg">
      <DigestMethod Algorithm="http://www.w3.org/2001/04/xmlenc#sha256"/>
      <DigestValue>2GHdRQxdOdGjblFbJoWtf8ABR6iU+IShbqO83iWf2YU=</DigestValue>
    </Reference>
    <Reference Type="http://www.w3.org/2000/09/xmldsig#Object" URI="#idInvalidSigLnImg">
      <DigestMethod Algorithm="http://www.w3.org/2001/04/xmlenc#sha256"/>
      <DigestValue>caTuzxRx+5kXUu4ZarHMLuSSHLiHp/ucV0NTu4lEhk8=</DigestValue>
    </Reference>
  </SignedInfo>
  <SignatureValue>ZuI8tzX3uqdWX00i+jh0zoB5biuB4VTJVJX+WTbszaINIp2OOyUgAPl1MwTzS6fepMrIVm8vd/Jn
UAPKZ/BVkiqfJ4LiHhus2WdINP47or5RAKIaFayvyA7ltSaD7ecncjvY6o9UHGr2sDyIMB+aAUID
8Qy8qRbZfHimcoE4yq0HDivhuuWpzVyynzIUAZasyFNt5heRJt8uRIvdR+QiEhfDXqWLXNA8gdbP
6bN8ycynS2jUBz9bFbaHzbbu4omVy2zK/YOgmW5jAt122BlGl/6cY0p3U1aydETeTUp54qeaXjAZ
HWm1t7RDAwQf6d/6+CztGhJs7UzMwKTAiCJfHg==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2025-05-13T12:02:01Z</mdssi:Value>
        </mdssi:SignatureTime>
      </SignatureProperty>
    </SignatureProperties>
  </Object>
  <Object Id="idOfficeObject">
    <SignatureProperties>
      <SignatureProperty Id="idOfficeV1Details" Target="#idPackageSignature">
        <SignatureInfoV1 xmlns="http://schemas.microsoft.com/office/2006/digsig">
          <SetupID>{C12C2890-700C-4656-9839-38FAC695E48C}</SetupID>
          <SignatureText>PATRICIA VIVIANA DAVALOS ACOSTA</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2025-05-13T12:02:01Z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ZYvSQ7YDdJUlt6RPN2mfDgJzpaHVSPwjsW3Uk4hYmSs=</DigestValue>
    </Reference>
    <Reference Type="http://www.w3.org/2000/09/xmldsig#Object" URI="#idOfficeObject">
      <DigestMethod Algorithm="http://www.w3.org/2001/04/xmlenc#sha256"/>
      <DigestValue>fBa+cOCzovjs6YMb2sNt3R8octzxdLPSYmtTHxf52Zk=</DigestValue>
    </Reference>
    <Reference Type="http://uri.etsi.org/01903#SignedProperties" URI="#idSignedProperties">
      <Transforms>
        <Transform Algorithm="http://www.w3.org/TR/2001/REC-xml-c14n-20010315"/>
      </Transforms>
      <DigestMethod Algorithm="http://www.w3.org/2001/04/xmlenc#sha256"/>
      <DigestValue>RKJ+snftYGrtILwfRs9fi3D5D0faGBHIfdkODYoqc1w=</DigestValue>
    </Reference>
    <Reference Type="http://www.w3.org/2000/09/xmldsig#Object" URI="#idValidSigLnImg">
      <DigestMethod Algorithm="http://www.w3.org/2001/04/xmlenc#sha256"/>
      <DigestValue>2GHdRQxdOdGjblFbJoWtf8ABR6iU+IShbqO83iWf2YU=</DigestValue>
    </Reference>
    <Reference Type="http://www.w3.org/2000/09/xmldsig#Object" URI="#idInvalidSigLnImg">
      <DigestMethod Algorithm="http://www.w3.org/2001/04/xmlenc#sha256"/>
      <DigestValue>caTuzxRx+5kXUu4ZarHMLuSSHLiHp/ucV0NTu4lEhk8=</DigestValue>
    </Reference>
  </SignedInfo>
  <SignatureValue>VlI+pOsPLQEhs8b1te0A3UYCwLbsuFxVylpMyQNqhAObXW7gXvQ2/Nv4La65i/GLheiEbFGq5+oY
mxiG2XSQOvpWTd0tB8wZqnjNP7ryHBpvJnuJGHS5kKwwMk0kBvMtGKKlp7mAZrotmISImXL36dBh
/CuAhsAMcsErNqbX9nKvmtaBiQuwX92HOJTlj5dom/Ky/PY1+bwCHnK8ael98gR9fqZ5EuOXvkG0
WD6m+MSf/pSRsy2waOsO92Kh8bhy9f0MTQNTI9yCv7MpCFCv6yvW05VzUrFNfalCYV7unNapE96Z
FNXwGpdO1nFpqXigwzDPeZya1uJvAQ5mYiHfWw==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2025-05-13T12:02:16Z</mdssi:Value>
        </mdssi:SignatureTime>
      </SignatureProperty>
    </SignatureProperties>
  </Object>
  <Object Id="idOfficeObject">
    <SignatureProperties>
      <SignatureProperty Id="idOfficeV1Details" Target="#idPackageSignature">
        <SignatureInfoV1 xmlns="http://schemas.microsoft.com/office/2006/digsig">
          <SetupID>{5305EDE9-FCC4-48D9-B435-EE6457D65EE0}</SetupID>
          <SignatureText>PATRICIA VIVIANA DAVALOS ACOSTA</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2025-05-13T12:02:16Z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EUBAACfAAAAAAAAAAAAAADRFgAAOwsAACBFTUYAAAEAtBoAAKI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zAC8ANQAvADIAMAAyADUAAAAHAAAABwAAAAUAAAAHAAAABQAAAAcAAAAHAAAABwAAAAcAAABLAAAAQAAAADAAAAAFAAAAIAAAAAEAAAABAAAAEAAAAAAAAAAAAAAARgEAAKAAAAAAAAAAAAAAAE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C8BAABWAAAAMAAAADsAAAAAAQ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DABAABXAAAAJQAAAAwAAAAEAAAAVAAAAOgAAAAxAAAAOwAAAC4BAABWAAAAAQAAAFVVj0EmtI9BMQAAADsAAAAaAAAATAAAAAAAAAAAAAAAAAAAAP//////////gAAAAFAAQQBUAFIASQBDAEkAQQAgAFYASQBWAEkAQQBOAEEAIABEAEEAVgBBAEwATwAuAC4ALgALAAAADQAAAAoAAAAMAAAABQAAAAwAAAAFAAAADQAAAAUAAAAMAAAABQAAAAwAAAAFAAAADQAAAA8AAAANAAAABQAAAA4AAAANAAAADAAAAA0AAAAJAAAADwAAAAQAAAAEAAAABAAAAEsAAABAAAAAMAAAAAUAAAAgAAAAAQAAAAEAAAAQAAAAAAAAAAAAAABGAQAAoAAAAAAAAAAAAAAARgEAAKAAAAAlAAAADAAAAAIAAAAnAAAAGAAAAAUAAAAAAAAA////AAAAAAAlAAAADAAAAAUAAABMAAAAZAAAAAAAAABhAAAARQEAAJsAAAAAAAAAYQAAAEYBAAA7AAAAIQDwAAAAAAAAAAAAAACAPwAAAAAAAAAAAACAPwAAAAAAAAAAAAAAAAAAAAAAAAAAAAAAAAAAAAAAAAAAJQAAAAwAAAAAAACAKAAAAAwAAAAFAAAAJwAAABgAAAAFAAAAAAAAAP///wAAAAAAJQAAAAwAAAAFAAAATAAAAGQAAAAOAAAAYQAAADcBAABxAAAADgAAAGEAAAAqAQAAEQAAACEA8AAAAAAAAAAAAAAAgD8AAAAAAAAAAAAAgD8AAAAAAAAAAAAAAAAAAAAAAAAAAAAAAAAAAAAAAAAAACUAAAAMAAAAAAAAgCgAAAAMAAAABQAAACUAAAAMAAAAAQAAABgAAAAMAAAAAAAAABIAAAAMAAAAAQAAAB4AAAAYAAAADgAAAGEAAAA4AQAAcgAAACUAAAAMAAAAAQAAAFQAAAB8AAAADwAAAGEAAABFAAAAcQAAAAEAAABVVY9BJrSPQQ8AAABhAAAACAAAAEwAAAAAAAAAAAAAAAAAAAD//////////1wAAABDAG8AbgB0AGEAZABvAHIACAAAAAgAAAAHAAAABAAAAAcAAAAIAAAACAAAAAUAAABLAAAAQAAAADAAAAAFAAAAIAAAAAEAAAABAAAAEAAAAAAAAAAAAAAARgEAAKAAAAAAAAAAAAAAAEYBAACgAAAAJQAAAAwAAAACAAAAJwAAABgAAAAFAAAAAAAAAP///wAAAAAAJQAAAAwAAAAFAAAATAAAAGQAAAAOAAAAdgAAADcBAACGAAAADgAAAHYAAAAqAQAAEQAAACEA8AAAAAAAAAAAAAAAgD8AAAAAAAAAAAAAgD8AAAAAAAAAAAAAAAAAAAAAAAAAAAAAAAAAAAAAAAAAACUAAAAMAAAAAAAAgCgAAAAMAAAABQAAACcAAAAYAAAABQAAAAAAAAD///8AAAAAACUAAAAMAAAABQAAAEwAAABkAAAADgAAAIsAAAA3AQAAmwAAAA4AAACLAAAAKgEAABEAAAAhAPAAAAAAAAAAAAAAAIA/AAAAAAAAAAAAAIA/AAAAAAAAAAAAAAAAAAAAAAAAAAAAAAAAAAAAAAAAAAAlAAAADAAAAAAAAIAoAAAADAAAAAUAAAAlAAAADAAAAAEAAAAYAAAADAAAAAAAAAASAAAADAAAAAEAAAAWAAAADAAAAAAAAABUAAAAVAEAAA8AAACLAAAANgEAAJsAAAABAAAAVVWPQSa0j0EPAAAAiwAAACwAAABMAAAABAAAAA4AAACLAAAAOAEAAJwAAACkAAAARgBpAHIAbQBhAGQAbwAgAHAAbwByADoAIABQAEEAVABSAEkAQwBJAEEAIABWAEkAVgBJAEEATgBBACAARABBAFYAQQBMAE8AUwAgAEEAQwBPAFMAVABBAAYAAAADAAAABQAAAAsAAAAHAAAACAAAAAgAAAAEAAAACAAAAAgAAAAFAAAAAwAAAAQAAAAHAAAACAAAAAcAAAAIAAAAAwAAAAgAAAADAAAACAAAAAQAAAAIAAAAAwAAAAgAAAADAAAACAAAAAoAAAAIAAAABAAAAAkAAAAIAAAACAAAAAgAAAAGAAAACgAAAAcAAAAEAAAACAAAAAgAAAAKAAAABwAAAAcAAAAIAAAAFgAAAAwAAAAAAAAAJQAAAAwAAAACAAAADgAAABQAAAAAAAAAEAAAABQAAAA=</Object>
  <Object Id="idInvalidSigLnImg">AQAAAGwAAAAAAAAAAAAAAEUBAACfAAAAAAAAAAAAAADRFgAAOwsAACBFTUYAAAEANCEAAKkAAAAGAAAAAAAAAAAAAAAAAAAAgAcAADgEAABYAQAAwgAAAAAAAAAAAAAAAAAAAMA/BQDQ9QIACgAAABAAAAAAAAAAAAAAAEsAAAAQAAAAAAAAAAUAAAAeAAAAGAAAAAAAAAAAAAAARgEAAKAAAAAnAAAAGAAAAAEAAAAAAAAAAAAAAAAAAAAlAAAADAAAAAEAAABMAAAAZAAAAAAAAAAAAAAARQEAAJ8AAAAAAAAAAAAAAE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8PDwAAAAAAAlAAAADAAAAAEAAABMAAAAZAAAAAAAAAAAAAAARQEAAJ8AAAAAAAAAAAAAAEYBAACgAAAAIQDwAAAAAAAAAAAAAACAPwAAAAAAAAAAAACAPwAAAAAAAAAAAAAAAAAAAAAAAAAAAAAAAAAAAAAAAAAAJQAAAAwAAAAAAACAKAAAAAwAAAABAAAAJwAAABgAAAABAAAAAAAAAPDw8AAAAAAAJQAAAAwAAAABAAAATAAAAGQAAAAAAAAAAAAAAEUBAACfAAAAAAAAAAAAAABGAQAAoAAAACEA8AAAAAAAAAAAAAAAgD8AAAAAAAAAAAAAgD8AAAAAAAAAAAAAAAAAAAAAAAAAAAAAAAAAAAAAAAAAACUAAAAMAAAAAAAAgCgAAAAMAAAAAQAAACcAAAAYAAAAAQAAAAAAAADw8PAAAAAAACUAAAAMAAAAAQAAAEwAAABkAAAAAAAAAAAAAABFAQAAnwAAAAAAAAAAAAAARgEAAKAAAAAhAPAAAAAAAAAAAAAAAIA/AAAAAAAAAAAAAIA/AAAAAAAAAAAAAAAAAAAAAAAAAAAAAAAAAAAAAAAAAAAlAAAADAAAAAAAAIAoAAAADAAAAAEAAAAnAAAAGAAAAAEAAAAAAAAA////AAAAAAAlAAAADAAAAAEAAABMAAAAZAAAAAAAAAAAAAAARQEAAJ8AAAAAAAAAAAAAAEYBAACgAAAAIQDwAAAAAAAAAAAAAACAPwAAAAAAAAAAAACAPwAAAAAAAAAAAAAAAAAAAAAAAAAAAAAAAAAAAAAAAAAAJQAAAAwAAAAAAACAKAAAAAwAAAABAAAAJwAAABgAAAABAAAAAAAAAP///wAAAAAAJQAAAAwAAAABAAAATAAAAGQAAAAAAAAAAAAAAEUBAACfAAAAAAAAAAAAAAB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GAQAAoAAAAAAAAAAAAAAAR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LwEAAFYAAAAwAAAAOwAAAAAB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MAEAAFcAAAAlAAAADAAAAAQAAABUAAAA6AAAADEAAAA7AAAALgEAAFYAAAABAAAAVVWPQSa0j0ExAAAAOwAAABoAAABMAAAAAAAAAAAAAAAAAAAA//////////+AAAAAUABBAFQAUgBJAEMASQBBACAAVgBJAFYASQBBAE4AQQAgAEQAQQBWAEEATABPAC4ALgAuAAsAAAANAAAACgAAAAwAAAAFAAAADAAAAAUAAAANAAAABQAAAAwAAAAFAAAADAAAAAUAAAANAAAADwAAAA0AAAAFAAAADgAAAA0AAAAMAAAADQAAAAkAAAAPAAAABAAAAAQAAAAEAAAASwAAAEAAAAAwAAAABQAAACAAAAABAAAAAQAAABAAAAAAAAAAAAAAAEYBAACgAAAAAAAAAAAAAABGAQAAoAAAACUAAAAMAAAAAgAAACcAAAAYAAAABQAAAAAAAAD///8AAAAAACUAAAAMAAAABQAAAEwAAABkAAAAAAAAAGEAAABFAQAAmwAAAAAAAABhAAAARgEAADsAAAAhAPAAAAAAAAAAAAAAAIA/AAAAAAAAAAAAAIA/AAAAAAAAAAAAAAAAAAAAAAAAAAAAAAAAAAAAAAAAAAAlAAAADAAAAAAAAIAoAAAADAAAAAUAAAAnAAAAGAAAAAUAAAAAAAAA////AAAAAAAlAAAADAAAAAUAAABMAAAAZAAAAA4AAABhAAAANwEAAHEAAAAOAAAAYQAAACoBAAARAAAAIQDwAAAAAAAAAAAAAACAPwAAAAAAAAAAAACAPwAAAAAAAAAAAAAAAAAAAAAAAAAAAAAAAAAAAAAAAAAAJQAAAAwAAAAAAACAKAAAAAwAAAAFAAAAJQAAAAwAAAABAAAAGAAAAAwAAAAAAAAAEgAAAAwAAAABAAAAHgAAABgAAAAOAAAAYQAAADgBAAByAAAAJQAAAAwAAAABAAAAVAAAAHwAAAAPAAAAYQAAAEUAAABxAAAAAQAAAFVVj0EmtI9BDwAAAGEAAAAIAAAATAAAAAAAAAAAAAAAAAAAAP//////////XAAAAEMAbwBuAHQAYQBkAG8AcgAIAAAACAAAAAcAAAAEAAAABwAAAAgAAAAIAAAABQAAAEsAAABAAAAAMAAAAAUAAAAgAAAAAQAAAAEAAAAQAAAAAAAAAAAAAABGAQAAoAAAAAAAAAAAAAAARgEAAKAAAAAlAAAADAAAAAIAAAAnAAAAGAAAAAUAAAAAAAAA////AAAAAAAlAAAADAAAAAUAAABMAAAAZAAAAA4AAAB2AAAANwEAAIYAAAAOAAAAdgAAACoBAAARAAAAIQDwAAAAAAAAAAAAAACAPwAAAAAAAAAAAACAPwAAAAAAAAAAAAAAAAAAAAAAAAAAAAAAAAAAAAAAAAAAJQAAAAwAAAAAAACAKAAAAAwAAAAFAAAAJwAAABgAAAAFAAAAAAAAAP///wAAAAAAJQAAAAwAAAAFAAAATAAAAGQAAAAOAAAAiwAAADcBAACbAAAADgAAAIsAAAAqAQAAEQAAACEA8AAAAAAAAAAAAAAAgD8AAAAAAAAAAAAAgD8AAAAAAAAAAAAAAAAAAAAAAAAAAAAAAAAAAAAAAAAAACUAAAAMAAAAAAAAgCgAAAAMAAAABQAAACUAAAAMAAAAAQAAABgAAAAMAAAAAAAAABIAAAAMAAAAAQAAABYAAAAMAAAAAAAAAFQAAABUAQAADwAAAIsAAAA2AQAAmwAAAAEAAABVVY9BJrSPQQ8AAACLAAAALAAAAEwAAAAEAAAADgAAAIsAAAA4AQAAnAAAAKQAAABGAGkAcgBtAGEAZABvACAAcABvAHIAOgAgAFAAQQBUAFIASQBDAEkAQQAgAFYASQBWAEkAQQBOAEEAIABEAEEAVgBBAEwATwBTACAAQQBDAE8AUwBUAEEABgAAAAMAAAAFAAAACwAAAAcAAAAIAAAACAAAAAQAAAAIAAAACAAAAAUAAAADAAAABAAAAAcAAAAIAAAABwAAAAgAAAADAAAACAAAAAMAAAAIAAAABAAAAAgAAAADAAAACAAAAAMAAAAIAAAACgAAAAgAAAAEAAAACQAAAAgAAAAIAAAACAAAAAYAAAAKAAAABwAAAAQAAAAIAAAACAAAAAoAAAAHAAAABwAAAAg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OIco5U8qdtYzeKYyHH+kpHK53H8KQ2XjWZUYz/uBo0k=</DigestValue>
    </Reference>
    <Reference Type="http://www.w3.org/2000/09/xmldsig#Object" URI="#idOfficeObject">
      <DigestMethod Algorithm="http://www.w3.org/2001/04/xmlenc#sha256"/>
      <DigestValue>dEX7H41bWS2DdL1jPw1UjadPOLyinN4FDeFqQNLW30w=</DigestValue>
    </Reference>
    <Reference Type="http://uri.etsi.org/01903#SignedProperties" URI="#idSignedProperties">
      <Transforms>
        <Transform Algorithm="http://www.w3.org/TR/2001/REC-xml-c14n-20010315"/>
      </Transforms>
      <DigestMethod Algorithm="http://www.w3.org/2001/04/xmlenc#sha256"/>
      <DigestValue>GoKzM7mPz8yTcGvFIaO40Ku4qtmAGHFRjgJ2ycuhvWE=</DigestValue>
    </Reference>
    <Reference Type="http://www.w3.org/2000/09/xmldsig#Object" URI="#idValidSigLnImg">
      <DigestMethod Algorithm="http://www.w3.org/2001/04/xmlenc#sha256"/>
      <DigestValue>uToOBCdNGyx2xAfakz1ccHBeRXDI8XWeAOjXBngnqUY=</DigestValue>
    </Reference>
    <Reference Type="http://www.w3.org/2000/09/xmldsig#Object" URI="#idInvalidSigLnImg">
      <DigestMethod Algorithm="http://www.w3.org/2001/04/xmlenc#sha256"/>
      <DigestValue>YY9t0UsFN5jbae3xA2wCdSPEZjg7ZO4kKg4c0yUQwVE=</DigestValue>
    </Reference>
  </SignedInfo>
  <SignatureValue>Hu+CoWADAIIZtfp6vmsEqU4SIA9qseIfgDpYXPJP6VBmeX0f1g9Zpi2n/AITGWt8KJ4RquSLu1Z5
YjZN5lNVw7iLEeSzISoYgp5Tymddxv3g4tdaELcd+DbL9W+H6eDZ2IOeiZdq8NxxX2XIpvFNigQ1
PtNSedNNL14VPGaApygK3gPPqazLCGGn50F7EYlyen1PideNIVcWijaF+HLhvOl85x04AmlST2yF
xfErvuvh+er1fdvFoE4pPadoWdLNFTDG1kVB0DCv1Gw/W50+k+svjaJ1NlP0yLR7khKKVsLkqwdG
QZ6+lmyBiCq/60Xvc7raYz4JSo+HVMOy5F++fQ==</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2025-05-12T15:06:20Z</mdssi:Value>
        </mdssi:SignatureTime>
      </SignatureProperty>
    </SignatureProperties>
  </Object>
  <Object Id="idOfficeObject">
    <SignatureProperties>
      <SignatureProperty Id="idOfficeV1Details" Target="#idPackageSignature">
        <SignatureInfoV1 xmlns="http://schemas.microsoft.com/office/2006/digsig">
          <SetupID>{AA9243BB-D965-461E-A78B-27889515F138}</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2025-05-12T15:06:20Z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y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8vcb10YQD0KynXxjvOrt4POAJtGWOfQen4EF1y8FtzI=</DigestValue>
    </Reference>
    <Reference Type="http://www.w3.org/2000/09/xmldsig#Object" URI="#idOfficeObject">
      <DigestMethod Algorithm="http://www.w3.org/2001/04/xmlenc#sha256"/>
      <DigestValue>Ngzk7KgMdjNv8++Mjtx80iuKVpaTBuSSOHpd69z+Q+g=</DigestValue>
    </Reference>
    <Reference Type="http://uri.etsi.org/01903#SignedProperties" URI="#idSignedProperties">
      <Transforms>
        <Transform Algorithm="http://www.w3.org/TR/2001/REC-xml-c14n-20010315"/>
      </Transforms>
      <DigestMethod Algorithm="http://www.w3.org/2001/04/xmlenc#sha256"/>
      <DigestValue>7wrjZuaOWXvY6AXQZvZOIu88oKFijt4GmWSAPsfNGLk=</DigestValue>
    </Reference>
    <Reference Type="http://www.w3.org/2000/09/xmldsig#Object" URI="#idValidSigLnImg">
      <DigestMethod Algorithm="http://www.w3.org/2001/04/xmlenc#sha256"/>
      <DigestValue>RC6IuoPoDaOqYvtLf3C3iWF6E5f/lqFbbTu+014oIWw=</DigestValue>
    </Reference>
    <Reference Type="http://www.w3.org/2000/09/xmldsig#Object" URI="#idInvalidSigLnImg">
      <DigestMethod Algorithm="http://www.w3.org/2001/04/xmlenc#sha256"/>
      <DigestValue>3PT4m5sVu+WrKtaGMvMGPz5PD41SnXhPUQJpXZ1uDxU=</DigestValue>
    </Reference>
  </SignedInfo>
  <SignatureValue>l/gi6aRCrlaGHBSO2Wvnfxk4qv4iLSOtrhn0T6IbBjeJ23FzxxjrtKc8qwwzW0zRFIZc798pNyE3
IRjrfKRGI9Xw/ZLebLGox9+cZv4ocVbR1abuH5W5g49uqTDy6KHisfl2obBfLZ2hl2BUknjUTQhM
fg7BoxO8LAc1jGpkhTQ+8gVVAGxEik9dWJzKBauG0jmTGFTlF7lR0HkWlK1MnXsyV2X4GYtwvjdi
IgatoWPMHDcxW0k0Okrj6DdAOwqUxRjSur72Bx1tVgpYwwj4FOdoCPdKyId3R9cV8DU4xNd6ZXYE
brXfI0MvsX23vsVaDz96ee0lTNHHzGhGiHt14g==</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2025-05-12T15:06:39Z</mdssi:Value>
        </mdssi:SignatureTime>
      </SignatureProperty>
    </SignatureProperties>
  </Object>
  <Object Id="idOfficeObject">
    <SignatureProperties>
      <SignatureProperty Id="idOfficeV1Details" Target="#idPackageSignature">
        <SignatureInfoV1 xmlns="http://schemas.microsoft.com/office/2006/digsig">
          <SetupID>{BD420CE2-598F-4EB7-8BB6-615AD0A77633}</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2025-05-12T15:06:39Z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y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C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8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yYcRkKsphGIn5mjWnlHUUyJgnTJNGVc2JmDoxZBn38A=</DigestValue>
    </Reference>
    <Reference Type="http://www.w3.org/2000/09/xmldsig#Object" URI="#idOfficeObject">
      <DigestMethod Algorithm="http://www.w3.org/2001/04/xmlenc#sha256"/>
      <DigestValue>JEQP9xkEgnKzPFBjmtn3Q4mMuV+rfj0VA/61dE9CcQU=</DigestValue>
    </Reference>
    <Reference Type="http://uri.etsi.org/01903#SignedProperties" URI="#idSignedProperties">
      <Transforms>
        <Transform Algorithm="http://www.w3.org/TR/2001/REC-xml-c14n-20010315"/>
      </Transforms>
      <DigestMethod Algorithm="http://www.w3.org/2001/04/xmlenc#sha256"/>
      <DigestValue>H+tCsNcW+14HztS6xxpnmcvhhRzjkivMMaQl9ORRLrU=</DigestValue>
    </Reference>
    <Reference Type="http://www.w3.org/2000/09/xmldsig#Object" URI="#idValidSigLnImg">
      <DigestMethod Algorithm="http://www.w3.org/2001/04/xmlenc#sha256"/>
      <DigestValue>RC6IuoPoDaOqYvtLf3C3iWF6E5f/lqFbbTu+014oIWw=</DigestValue>
    </Reference>
    <Reference Type="http://www.w3.org/2000/09/xmldsig#Object" URI="#idInvalidSigLnImg">
      <DigestMethod Algorithm="http://www.w3.org/2001/04/xmlenc#sha256"/>
      <DigestValue>YY9t0UsFN5jbae3xA2wCdSPEZjg7ZO4kKg4c0yUQwVE=</DigestValue>
    </Reference>
  </SignedInfo>
  <SignatureValue>fn27BiGzFNuEOwa76PUz4c6iE7PSTXMXBwrbM0XaDdeAQSMJ7Kiij1Cn5W36VE1T4t0Cf1oPZwzW
Lmym27higOh7Khn+gNdAM++bqCvj5QVqsk073nE0OAuGf32AoiLWYckkgkoBQELAUOMDE6EWP9af
H/bqQkRbCwKg3XV1l9J1lYeFDeyh0Mqh2yqzXGWoGfwWCy4RksiwHrKbYJlZDBF1C9eCRXRIOYJL
gHTHojAV2KquidRoDuGQZOHu+Ogdp1K8ih+5Rg+Lvo4ZYO7E8gjbnvzToSIi6I8AWz1VusWltGXR
qBJxQq9hPd+PG0q1L6e+rHiLRdipye8+zgvXBA==</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2025-05-12T15:06:58Z</mdssi:Value>
        </mdssi:SignatureTime>
      </SignatureProperty>
    </SignatureProperties>
  </Object>
  <Object Id="idOfficeObject">
    <SignatureProperties>
      <SignatureProperty Id="idOfficeV1Details" Target="#idPackageSignature">
        <SignatureInfoV1 xmlns="http://schemas.microsoft.com/office/2006/digsig">
          <SetupID>{B2079512-6842-4E48-AD62-19A85AF7DFAC}</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2025-05-12T15:06:58Z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y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C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8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wRs08klyUNqQd5Uwgk2f3ug5FMtmqBlRXlnepWlIkQI=</DigestValue>
    </Reference>
    <Reference Type="http://www.w3.org/2000/09/xmldsig#Object" URI="#idOfficeObject">
      <DigestMethod Algorithm="http://www.w3.org/2001/04/xmlenc#sha256"/>
      <DigestValue>q0IcdeQKNJ8bX+tfPmF33eRg4P5yUS6H142mTsC0vbQ=</DigestValue>
    </Reference>
    <Reference Type="http://uri.etsi.org/01903#SignedProperties" URI="#idSignedProperties">
      <Transforms>
        <Transform Algorithm="http://www.w3.org/TR/2001/REC-xml-c14n-20010315"/>
      </Transforms>
      <DigestMethod Algorithm="http://www.w3.org/2001/04/xmlenc#sha256"/>
      <DigestValue>+H+8HH/QDmmjMDLuAtSBWjJdsxn+3SkI+2poom2ESqQ=</DigestValue>
    </Reference>
    <Reference Type="http://www.w3.org/2000/09/xmldsig#Object" URI="#idValidSigLnImg">
      <DigestMethod Algorithm="http://www.w3.org/2001/04/xmlenc#sha256"/>
      <DigestValue>RC6IuoPoDaOqYvtLf3C3iWF6E5f/lqFbbTu+014oIWw=</DigestValue>
    </Reference>
    <Reference Type="http://www.w3.org/2000/09/xmldsig#Object" URI="#idInvalidSigLnImg">
      <DigestMethod Algorithm="http://www.w3.org/2001/04/xmlenc#sha256"/>
      <DigestValue>YY9t0UsFN5jbae3xA2wCdSPEZjg7ZO4kKg4c0yUQwVE=</DigestValue>
    </Reference>
  </SignedInfo>
  <SignatureValue>E0WQ7uUzlEzm/sJ1kobcIxaWp8wa7Qe49Lx5raoy+Po8eGSuKBZ8CbMnnBzrZEeliKVVxgO8cwMo
FBkMjW19EdB0YRYEA7wZ+nJHDWiC1EY4FQglJ0mmdRgigoiyzZH4cmBee8DxWq/j8BhxhgDuWEXv
RgEiIfiGEFLEwi5hzdTZLQk93OXBTIh9OGOTCvZFjQ/7oESL+vVPoC5xjGUS31KWjePAS8Cs64Sl
I6PCCFGvN+S9wyJxWZgwER6SeYY3mlUcGcsFmrTZTcvEREw0HBdRLSnqg9k2d4si62+AA0yNjgSt
EzzbBzBtkGxTn7uAfofO4lcjq7PHtopFhNR5bw==</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2025-05-12T15:07:30Z</mdssi:Value>
        </mdssi:SignatureTime>
      </SignatureProperty>
    </SignatureProperties>
  </Object>
  <Object Id="idOfficeObject">
    <SignatureProperties>
      <SignatureProperty Id="idOfficeV1Details" Target="#idPackageSignature">
        <SignatureInfoV1 xmlns="http://schemas.microsoft.com/office/2006/digsig">
          <SetupID>{EF26659F-ECD6-4E7E-9A57-DF0E29BDB025}</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2025-05-12T15:07:30Z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y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C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8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UHGIggRmEyw0ms2Lp17B+AswIfJKUvXrpnGXr9l6zxA=</DigestValue>
    </Reference>
    <Reference Type="http://www.w3.org/2000/09/xmldsig#Object" URI="#idOfficeObject">
      <DigestMethod Algorithm="http://www.w3.org/2001/04/xmlenc#sha256"/>
      <DigestValue>jFX95/+xMxV7oR/lIYV1Zg5CehZJbf9q5bjcj/65cII=</DigestValue>
    </Reference>
    <Reference Type="http://uri.etsi.org/01903#SignedProperties" URI="#idSignedProperties">
      <Transforms>
        <Transform Algorithm="http://www.w3.org/TR/2001/REC-xml-c14n-20010315"/>
      </Transforms>
      <DigestMethod Algorithm="http://www.w3.org/2001/04/xmlenc#sha256"/>
      <DigestValue>njfaQ5wS54LvR6LR5WjySfSrdjX5QKSG0wyZMpiUazM=</DigestValue>
    </Reference>
    <Reference Type="http://www.w3.org/2000/09/xmldsig#Object" URI="#idValidSigLnImg">
      <DigestMethod Algorithm="http://www.w3.org/2001/04/xmlenc#sha256"/>
      <DigestValue>1VAWlDgB0u0D/LpsGHpRC4AjDgaCWuVQmHBNpP9fikI=</DigestValue>
    </Reference>
    <Reference Type="http://www.w3.org/2000/09/xmldsig#Object" URI="#idInvalidSigLnImg">
      <DigestMethod Algorithm="http://www.w3.org/2001/04/xmlenc#sha256"/>
      <DigestValue>3PT4m5sVu+WrKtaGMvMGPz5PD41SnXhPUQJpXZ1uDxU=</DigestValue>
    </Reference>
  </SignedInfo>
  <SignatureValue>JS1er9PIhlr6SQpy0e8Tf+10fpQEUuEgiyQXOBghlOlBEZqu2PJHSM/M65dccnTfetdDY5ZaOzVR
2/sVLjMqgHGPLRWRJbhRveWN81BKGapWwCWJq3zMazRYadSriE+Rnla3jFPZxJC+gTh6gW7XA07O
bbaWnOBJPOXsIL01kn/m9kP/r+0d5h3XIhLKwEB35RerjX3LucTgCBAScZfHuVoRlf3oAlRDAdPw
hFPXPyfKlNQeGSPI9GoHrZqv3bCurlG3+QAoeyObTUnYucFcri98VRQCddK1V9N7mrVsAYNiw61q
RRQrSM7Vqx1sJch2droAyZqT7q38+QfZ8W52Cw==</SignatureValue>
  <KeyInfo>
    <X509Data>
      <X509Certificate>MIIIiDCCBnCgAwIBAgIIBWbAkzJTvf4wDQYJKoZIhvcNAQELBQAwWjEaMBgGA1UEAwwRQ0EtRE9DVU1FTlRBIFMuQS4xFjAUBgNVBAUTDVJVQzgwMDUwMTcyLTExFzAVBgNVBAoMDkRPQ1VNRU5UQSBTLkEuMQswCQYDVQQGEwJQWTAeFw0yNDAyMjIxODM3MDBaFw0yNjAyMjExODM3MDBaMIG9MSUwIwYDVQQDDBxKRUFOIFBJRVJSRSBDT1VTSVJBVCBQRklOR1NUMRIwEAYDVQQFEwlDSTQxNzc5OTYxFDASBgNVBCoMC0pFQU4gUElFUlJFMRkwFwYDVQQEDBBDT1VTSVJBVCBQRklOR1NUMQswCQYDVQQLDAJGMjE1MDMGA1UECgwsQ0VSVElGSUNBRE8gQ1VBTElGSUNBRE8gREUgRklSTUEgRUxFQ1RST05JQ0ExCzAJBgNVBAYTAlBZMIIBIjANBgkqhkiG9w0BAQEFAAOCAQ8AMIIBCgKCAQEAwHO09dJD4KeKOzHggkcRUT1Hu2+uIUjEhaauyXjOYUkA8SEdHwekyM8Nzx0Aj85WK0h2D/TGv4aQeNe/zvRAHJbaGPeC3uERG5rDC6hzenjV2o0JpfeFN0qHDpGaoahCL+MYT0mWB3rwVF+HQMMM487OMdEI8eDmJvyu93JACaMrclC/0m/TmXVFpDvf/G5K0ML7jS/85VKDofNY2DhHIHOljHcXoCHKKxvIgutJsbGodZPDaHLFHFnhCdcf7Tt1sxFcjxNMqgfVK7pd24Wlxi++qxhxFgpohgEU78P/7IuIQAj6u67oj+P/zYg2Z4QNs1kmPBYA7qqqwR65GHlzL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i5jb3VzaXJhdEBpbmRleGNic2E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GnJKq4tw8Vun/CerpItlBnaByQwDgYDVR0PAQH/BAQDAgXgMA0GCSqGSIb3DQEBCwUAA4ICAQCQXGEmles/R4RSxxS47s4WLybqParJfdFlibbEEvq9oazucdD5rplQuEI4WmbN5I6QX+towdysgGfrGG1i70Vavh5CwDQ9o5eZVJE54xoKFudTQ3qmEscCi0Y67wHd1gsMhWUWXcoWxz6v0S19ds1DqHiHMuFZaQHGIaO6KsRuZuZgoxpjvdQ1K0URdluuFwgyaFrIThwP9W95Z7rkAFLqJnBUhAA0aCQQ1g6T8EYhLDMU6ohJlXj1HFcqAGKMFlsgxRfoZ3w3ROlvdgx3BtmjLe03PO2EP4Meu/OCX3MBkNnx2s/IBzkcEuSfmdBg7wkqmBwy19Cv6ECKO2KXRa20InY8dDfv1hwdXaZc9ZEcakOnGXgBKfhi8ztUK8l/r+CSafERYfqLoWwCewhQ0X5oUPI6CGf3DyiBKswWNow1JSK2ERVmohOx8vnaapMeM/FvK4k6JDoDU8HwUHNp+ROjkv2RFmNpD76OHmYRYzPPvkJ7ezT6lUaywf+fMHUnCXSkT47FhewdFDaRGL2NQfLtC14sdlKihKuq0crE7fh4PoaMp8TgK5uc+cDMLXm7IcSCD0lQg4SG16DYyhMk4Dlcj0mcC/bvRMmBHmlAaXJaHaPwYyGyaIndPx9ibtWgbF2Nkfuvojmnlpm0UjiH80hYlRGZiJNJD06yUE11V4k6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xscEb3UrWbe2pL5nHYfvpewJCT6nlGpuE4xK8ZaH4cA=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yQUUV63uRt8VTeRrYvcrXJwfJkL4tFkcZ4VqBs1IRwQ=</DigestValue>
      </Reference>
      <Reference URI="/xl/drawings/vmlDrawing2.vml?ContentType=application/vnd.openxmlformats-officedocument.vmlDrawing">
        <DigestMethod Algorithm="http://www.w3.org/2001/04/xmlenc#sha256"/>
        <DigestValue>2h+LhTEGrX+6me9NIpNwIPhL7qxMkrj6tX41WajLLPQ=</DigestValue>
      </Reference>
      <Reference URI="/xl/drawings/vmlDrawing3.vml?ContentType=application/vnd.openxmlformats-officedocument.vmlDrawing">
        <DigestMethod Algorithm="http://www.w3.org/2001/04/xmlenc#sha256"/>
        <DigestValue>7+psMTkggVcr9kBTQ3lssudkp5lzJKvzQdt2iU0SgT0=</DigestValue>
      </Reference>
      <Reference URI="/xl/drawings/vmlDrawing4.vml?ContentType=application/vnd.openxmlformats-officedocument.vmlDrawing">
        <DigestMethod Algorithm="http://www.w3.org/2001/04/xmlenc#sha256"/>
        <DigestValue>+lVq38tPSb11yQ88ouFR5dbk/wi33uEbgxvJ3Lw4wd0=</DigestValue>
      </Reference>
      <Reference URI="/xl/drawings/vmlDrawing5.vml?ContentType=application/vnd.openxmlformats-officedocument.vmlDrawing">
        <DigestMethod Algorithm="http://www.w3.org/2001/04/xmlenc#sha256"/>
        <DigestValue>yJwtrZKFG2nIgrihOGYvFem8lkGJGZlNNSAkwibFHdI=</DigestValue>
      </Reference>
      <Reference URI="/xl/drawings/vmlDrawing6.vml?ContentType=application/vnd.openxmlformats-officedocument.vmlDrawing">
        <DigestMethod Algorithm="http://www.w3.org/2001/04/xmlenc#sha256"/>
        <DigestValue>hBkxXlBTzHBJARu0lZXU8I/h8/fx/5iAqRQz7k39/qY=</DigestValue>
      </Reference>
      <Reference URI="/xl/media/image1.emf?ContentType=image/x-emf">
        <DigestMethod Algorithm="http://www.w3.org/2001/04/xmlenc#sha256"/>
        <DigestValue>s0M2k4a37o2od434aVqSKm0Ig/SYLcwwE9t3hvuw/wk=</DigestValue>
      </Reference>
      <Reference URI="/xl/media/image2.emf?ContentType=image/x-emf">
        <DigestMethod Algorithm="http://www.w3.org/2001/04/xmlenc#sha256"/>
        <DigestValue>QbtK1SnKSGir5j+opDqdw9b2R7TFoH9Zdiv1Okq3ofg=</DigestValue>
      </Reference>
      <Reference URI="/xl/media/image3.emf?ContentType=image/x-emf">
        <DigestMethod Algorithm="http://www.w3.org/2001/04/xmlenc#sha256"/>
        <DigestValue>HrauQ4cgDEvTeBZyjsRwPgkhtPNMyR3vu9xDWqKPmqk=</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nan//SSkFIPMPwDUa+xeFyFivjL1VnpiYiC2K2o/4FE=</DigestValue>
      </Reference>
      <Reference URI="/xl/printerSettings/printerSettings5.bin?ContentType=application/vnd.openxmlformats-officedocument.spreadsheetml.printerSettings">
        <DigestMethod Algorithm="http://www.w3.org/2001/04/xmlenc#sha256"/>
        <DigestValue>a9+ZBn3CsucKsygC8YKDIgTu6PePIKcbthaUZR+Upac=</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/23AVysnBEfF5FSlKaU3u2tkUC1lXCNv6YyE25pjBk0=</DigestValue>
      </Reference>
      <Reference URI="/xl/styles.xml?ContentType=application/vnd.openxmlformats-officedocument.spreadsheetml.styles+xml">
        <DigestMethod Algorithm="http://www.w3.org/2001/04/xmlenc#sha256"/>
        <DigestValue>hsW3hTZ0c9J6W8WGoDWG+91NRn2uGfN1oBLwwTqZNyU=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xI9+5o20yeZIAMXxfS8DnyRwL5iYZCIrax7faGUNHXc=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hBmMzHgwt2Xhw6nuc0oXhQ29dchS8lWVO4b+G4JE8Pg=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CxVH4ITa30y/93cETcTzlXsFArCmEzlVtUBd4VNAYAE=</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KJCe8gqiR1UkMSj+3uhPHN3pAzc+QU/Dg93AiHk/sQg=</DigestValue>
      </Reference>
      <Reference URI="/xl/worksheets/sheet2.xml?ContentType=application/vnd.openxmlformats-officedocument.spreadsheetml.worksheet+xml">
        <DigestMethod Algorithm="http://www.w3.org/2001/04/xmlenc#sha256"/>
        <DigestValue>hIaGol/35ZPANuHZD1sdVmTZhhfK0Y0ghPIDFXG/Qts=</DigestValue>
      </Reference>
      <Reference URI="/xl/worksheets/sheet3.xml?ContentType=application/vnd.openxmlformats-officedocument.spreadsheetml.worksheet+xml">
        <DigestMethod Algorithm="http://www.w3.org/2001/04/xmlenc#sha256"/>
        <DigestValue>YZg7VjjGaCOs2tQICKBS7sQDC0YgWvnUE7W/xsNNu40=</DigestValue>
      </Reference>
      <Reference URI="/xl/worksheets/sheet4.xml?ContentType=application/vnd.openxmlformats-officedocument.spreadsheetml.worksheet+xml">
        <DigestMethod Algorithm="http://www.w3.org/2001/04/xmlenc#sha256"/>
        <DigestValue>tmWSkF09Htgx+WdCCCXdZMP55cHp7miwFTRX8Bqhws0=</DigestValue>
      </Reference>
      <Reference URI="/xl/worksheets/sheet5.xml?ContentType=application/vnd.openxmlformats-officedocument.spreadsheetml.worksheet+xml">
        <DigestMethod Algorithm="http://www.w3.org/2001/04/xmlenc#sha256"/>
        <DigestValue>AxZmd57PWn0UP5iAf8AH9ElhrJTnTt4Uausdqg8uTjU=</DigestValue>
      </Reference>
      <Reference URI="/xl/worksheets/sheet6.xml?ContentType=application/vnd.openxmlformats-officedocument.spreadsheetml.worksheet+xml">
        <DigestMethod Algorithm="http://www.w3.org/2001/04/xmlenc#sha256"/>
        <DigestValue>0+O8uD2N+PdQYyK0X66D0rZkcT4iWhtkttthW9KyRKo=</DigestValue>
      </Reference>
    </Manifest>
    <SignatureProperties>
      <SignatureProperty Id="idSignatureTime" Target="#idPackageSignature">
        <mdssi:SignatureTime xmlns:mdssi="http://schemas.openxmlformats.org/package/2006/digital-signature">
          <mdssi:Format>YYYY-MM-DDThh:mm:ssTZD</mdssi:Format>
          <mdssi:Value>2025-05-12T15:07:45Z</mdssi:Value>
        </mdssi:SignatureTime>
      </SignatureProperty>
    </SignatureProperties>
  </Object>
  <Object Id="idOfficeObject">
    <SignatureProperties>
      <SignatureProperty Id="idOfficeV1Details" Target="#idPackageSignature">
        <SignatureInfoV1 xmlns="http://schemas.microsoft.com/office/2006/digsig">
          <SetupID>{2171DA57-A893-42C0-A3AF-6A9FA7EE91A9}</SetupID>
          <SignatureText>JEAN PIERRE COUSIRAT</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2025-05-12T15:07:45Z</xd:SigningTime>
          <xd:SigningCertificate>
            <xd:Cert>
              <xd:CertDigest>
                <DigestMethod Algorithm="http://www.w3.org/2001/04/xmlenc#sha256"/>
                <DigestValue>0z/40+XAC15M3aApPHnTR+T8fLsbHc64mDZ7WMiJduo=</DigestValue>
              </xd:CertDigest>
              <xd:IssuerSerial>
                <X509IssuerName>C=PY, O=DOCUMENTA S.A., SERIALNUMBER=RUC80050172-1, CN=CA-DOCUMENTA S.A.</X509IssuerName>
                <X509SerialNumber>389210156251201022</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oGwAA2A0AACBFTUYAAAEAxBoAAKI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EDdQUJ73UHEAAAABAAAAAkAAABMAAAAAAAAAAAAAAAAAAAA//////////9gAAAAMQAyAC8ANQAvADIAMAAyADUA7f8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C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8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Object Id="idInvalidSigLnImg">AQAAAGwAAAAAAAAAAAAAAP8AAAB/AAAAAAAAAAAAAACoGwAA2A0AACBFTUYAAAEANCAAAKkAAAAGAAAAAAAAAAAAAAAAAAAAgAcAADgEAAATAgAAKwEAAAAAAAAAAAAAAAAAADgaCAD4jw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EDdQUJ73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QN1BQnvd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IAAABIAAAAJQAAAAwAAAAEAAAAVAAAAMQAAAAqAAAAMwAAANAAAABHAAAAAQAAAABA3UFCe91BKgAAADMAAAAUAAAATAAAAAAAAAAAAAAAAAAAAP//////////dAAAAEoARQBBAE4AIABQAEkARQBSAFIARQAgAEMATwBVAFMASQBSAEEAVAAGAAAACAAAAAoAAAAMAAAABAAAAAkAAAAEAAAACAAAAAoAAAAKAAAACAAAAAQAAAAKAAAADAAAAAsAAAAJAAAABAAAAAoAAAAK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AAAAACgAAAFAAAAByAAAAXAAAAAEAAAAAQN1BQnvdQQoAAABQ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wAAABgAAAAFAAAAAAAAAP///wAAAAAAJQAAAAwAAAAFAAAATAAAAGQAAAAJAAAAcAAAAPQAAAB8AAAACQAAAHAAAADsAAAADQAAACEA8AAAAAAAAAAAAAAAgD8AAAAAAAAAAAAAgD8AAAAAAAAAAAAAAAAAAAAAAAAAAAAAAAAAAAAAAAAAACUAAAAMAAAAAAAAgCgAAAAMAAAABQAAACUAAAAMAAAAAQAAABgAAAAMAAAAAAAAABIAAAAMAAAAAQAAABYAAAAMAAAAAAAAAFQAAABEAQAACgAAAHAAAADzAAAAfAAAAAEAAAAAQN1BQnvdQQoAAABwAAAAKQAAAEwAAAAEAAAACQAAAHAAAAD1AAAAfQAAAKAAAABGAGkAcgBtAGEAZABvACAAcABvAHIAOgAgAEoARQBBAE4AIABQAEkARQBSAFIARQAgAEMATwBVAFMASQBSAEEAVAAgAFAARgBJAE4ARwBTAFQAAAAGAAAAAwAAAAQAAAAJAAAABgAAAAcAAAAHAAAAAwAAAAcAAAAHAAAABAAAAAMAAAADAAAABAAAAAYAAAAHAAAACAAAAAMAAAAGAAAAAwAAAAYAAAAHAAAABwAAAAYAAAADAAAABwAAAAkAAAAIAAAABgAAAAMAAAAHAAAABwAAAAYAAAADAAAABgAAAAYAAAADAAAACAAAAAgAAAAGAAAABg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pouh5+3oL1N0saM8Lt0/bpQ0wKuyQPzAMRCKATweX18uIOncCijNfi3e0LXDZXKrJy7jbVX28SSg
xrC0oMr3Bg==</DigestValue>
    </Reference>
    <Reference Type="http://www.w3.org/2000/09/xmldsig#Object" URI="#idOfficeObject">
      <DigestMethod Algorithm="http://www.w3.org/2001/04/xmlenc#sha512"/>
      <DigestValue>GnbVC+Z4NTNMI4pSb/bn0P8Nz+VSMYjxYat9uxAF19GeowENBhFBrBPjBJj7eSpHW3FllLJftnJk
NiK1mNZHFw==</DigestValue>
    </Reference>
    <Reference Type="http://uri.etsi.org/01903#SignedProperties" URI="#idSignedProperties">
      <Transforms>
        <Transform Algorithm="http://www.w3.org/TR/2001/REC-xml-c14n-20010315"/>
      </Transforms>
      <DigestMethod Algorithm="http://www.w3.org/2001/04/xmlenc#sha512"/>
      <DigestValue>EO7TZuvLuq3IBj0+Yq8dvpeI7cDcZxqwhDKL9cyyhtGj9/FlNkMZrs4tb88qYDFtt7wiJ9Q3yWds
msLZ18n8yw==</DigestValue>
    </Reference>
    <Reference Type="http://www.w3.org/2000/09/xmldsig#Object" URI="#idValidSigLnImg">
      <DigestMethod Algorithm="http://www.w3.org/2001/04/xmlenc#sha512"/>
      <DigestValue>PxXmGhQ+FUlF/Wl7FftfZ781GzEU261aZISIEaCXZrzlPLQV2xOfI1gku9fC5SXauR9ux3ix2R3z
EIGauSNvMw==</DigestValue>
    </Reference>
    <Reference Type="http://www.w3.org/2000/09/xmldsig#Object" URI="#idInvalidSigLnImg">
      <DigestMethod Algorithm="http://www.w3.org/2001/04/xmlenc#sha512"/>
      <DigestValue>XFJfFKzPyBY1lo8k62RQ6jbiEq93G7y+CQpU+l6hTkBaDMuxzI9O9cHbU+THZZysaCaxYbGdooFZ
px8hxEGMJQ==</DigestValue>
    </Reference>
  </SignedInfo>
  <SignatureValue>U6MZq0OYPR6aJ3iRc3d5kZ+Q4qNKAOwDOMc8izQGu3Gm0ZMh0Vldo/Nhxf1n50K6g6/Pr7dSCYUe
yaobtcNN+GgjeCxrkLa4jj4l7AJ87w234G26bQUT7n2u5aNJ1buGy92GbrfZ5DLpYd0ob7CMrV3n
gVUrW9HiHYPdptGtFQC4wrLA48Z/juUt6mT7Ee+gmTaN+C2mjfoL3PKRx6gOATozzdrnTVYYDOMF
fyTH3hAzz4BRIVVEHYNNj34LpETMDFtIcA2Qgla19KtMT27slYhia8TOVY62RslA17A9j52vmrf2
d9fb+8mdIWmnJi7yw6XyNHKgldB69Xc74h0cCQ==</SignatureValue>
  <KeyInfo>
    <X509Data>
      <X509Certificate>MIIHpTCCBY2gAwIBAgIQGswdR2RjeLZM9GHhNYvZUDANBgkqhkiG9w0BAQ0FADCBhTELMAkGA1UEBhMCUFkxDTALBgNVBAoTBElDUFAxODA2BgNVBAsTL1ByZXN0YWRvciBDdWFsaWZpY2FkbyBkZSBTZXJ2aWNpb3MgZGUgQ29uZmlhbnphMRUwEwYDVQQDEwxDT0RFMTAwIFMuQS4xFjAUBgNVBAUTDVJVQzgwMDgwNjEwLTcwHhcNMjUwMzMxMTM0MTMwWhcNMjcwMzMxMTM0MTMwWjCBvDELMAkGA1UEBhMCUFkxNjA0BgNVBAoMLUNFUlRJRklDQURPIENVQUxJRklDQURPIERFIEZJUk1BIEVMRUNUUsOTTklDQTELMAkGA1UECxMCRjIxFzAVBgNVBAQTDk1BUlRJTkVaIFJPTE9OMRUwEwYDVQQqEwxKT1JHRSBBTkRSRVMxJDAiBgNVBAMTG0pPUkdFIEFORFJFUyBNQVJUSU5FWiBST0xPTjESMBAGA1UEBRMJQ0k0Mzc1NjEzMIIBIjANBgkqhkiG9w0BAQEFAAOCAQ8AMIIBCgKCAQEA315rUtx6Brme2kATZ4VClBYDXrbNg9RwwRrLTUqkKLnDKkob4rtZlgYsY1CXvT1yY87EI+mWAyZSud0xV9rPMWM6kdylcQDmR+mK/Xgz8Su803QlfqkKs9UloyKM574RlAu7DZHyJM0IcFMxCdNFB6+2NFsV+M7lFaHEwEH1u4nWDTLn+qV37jDRlmnru/i1+1zs+0zQwNbw9mMheef7Mot+yQsLpozN8jdYw28MvAEQd5T7R7aQn9m4HLfNesBtHN+LpyDTHRlOw3tWW5QN+C5ijcqfmceMRDXtcdFrS3ZfXrYsk751h1e8wC8yTh5SiBSlqrvZLfBmoHhJaz/hGwIDAQABo4IC1jCCAtIwDAYDVR0TAQH/BAIwADAdBgNVHQ4EFgQUu3uEL5mCgbN8aLcTbDCe1xuliNkwHwYDVR0jBBgwFoAUvjVUYmhg5ybTMcFfl7Hi9mTOB/UwDgYDVR0PAQH/BAQDAgXgME0GA1UdEQRGMESBFTkzLkpPUkdFTVRa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HMiF47wM9JDG5wQXzNorYY5W8mNMkKE7z/uXziJrnou/NiNTlM9BPLCq+0Pz9GlDeeK8A8bsVcPSBOfcNhO0i8YbEbHY/k3ACR10Emb+BwUFD5rA1+zJO6ipcvmBPlvJgeD6fAPOQpha7dwEWOv8rMS5RdKc7Gv/8vxz7mB9/OOZebyDOp3/971SW40GZ2RllsQlSplAdBncTdyCWrS8P6++k6WXgWONdprjJldPRu1dKthd7RbI91zHYE1LcqN2yekpRpVOVFHNs49MjCE6g2ajjtUwGKYSeP0p+i0WHI7t2INXM6DSG3dZlBNSUhMMuOYm2zRX3i5qVBvfINoelNlBzojtWq+u7LZTof06XBbQHqolh2kFl4/AGkUOvI+RNxAFsDNgOSFGAYV959qNNw8ZoxQ7kn9366GOmn5h3JyswVLxlovUrDMtHL/PC1ieC93g3asTdHz1GEP3v1VOvM5OmhyyDNDEQPqyf9tEBVGH48zp6T2hJUSiBGxLKCogwOjWQo7L0DXhjwasXXRh8QLaszTOgudUSTzWlrPIK1YZqYdtwsDj/T/FEAaGQJIwOApj8dWL32ww/mi99f8c8gHGuRxvMkOI1Jv38MyZw2oSkrc6w7No/AVdhJB7+3n4Koa/8xs5AQ3xc5URtb2QH0p1n4YZ8xh9YrtzndM1+P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38u7pSdaG6j2q0r22UumZAE0wSEPDondAxowYpgH9lF0U5zbvfNQPEHce8sLFSawtFgWA3R9piOrZ9srlmKbNA==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qujsySwXakGo4CJID9sJQxnkSPi2uOFaUQqdN4VKa6TomhGmeUZUkAUBbAO8RtX3maHQau2NnWUlNUnoXo6SQQ==</DigestValue>
      </Reference>
      <Reference URI="/xl/drawings/vmlDrawing2.vml?ContentType=application/vnd.openxmlformats-officedocument.vmlDrawing">
        <DigestMethod Algorithm="http://www.w3.org/2001/04/xmlenc#sha512"/>
        <DigestValue>CgD2oQlZjMaVPwHskWGvpKQMXHdRgzmKywUhOW+QYrWIC2btDuU3NpUyH/t/B23O8dMDDTT4XLsdlHDteTn/sw==</DigestValue>
      </Reference>
      <Reference URI="/xl/drawings/vmlDrawing3.vml?ContentType=application/vnd.openxmlformats-officedocument.vmlDrawing">
        <DigestMethod Algorithm="http://www.w3.org/2001/04/xmlenc#sha512"/>
        <DigestValue>8F+/UAo5AGhCT7+gfQcWL4pTMxl50JqUscUld5c3+nn//v1V6TdwL3DWFgFgjwKOUEhAn3aRwEzHHh74KPL71A==</DigestValue>
      </Reference>
      <Reference URI="/xl/drawings/vmlDrawing4.vml?ContentType=application/vnd.openxmlformats-officedocument.vmlDrawing">
        <DigestMethod Algorithm="http://www.w3.org/2001/04/xmlenc#sha512"/>
        <DigestValue>JtC9NklEpVF4yvofEpwdYfHu5Tc8zApgJkeqY1MbWfQtH/iy/8DI3fnuikYSWaWq6gu3iNLNu3AsqwjgUuvpfg==</DigestValue>
      </Reference>
      <Reference URI="/xl/drawings/vmlDrawing5.vml?ContentType=application/vnd.openxmlformats-officedocument.vmlDrawing">
        <DigestMethod Algorithm="http://www.w3.org/2001/04/xmlenc#sha512"/>
        <DigestValue>yTBj+wmIlVGJzDOA+/Y8T/4LdUtKz0J37k4CmRcQ6+bAdZuS+Zyl9Em+H3WJyhbLK8Db8S4cKMVECCIHQaYt9w==</DigestValue>
      </Reference>
      <Reference URI="/xl/drawings/vmlDrawing6.vml?ContentType=application/vnd.openxmlformats-officedocument.vmlDrawing">
        <DigestMethod Algorithm="http://www.w3.org/2001/04/xmlenc#sha512"/>
        <DigestValue>dpHim0mzt5FYRV92WmIio5EJ2XtD0ZM2UoIntY/nXyBw26/z6uRKGHpIFyGPgRfAKvIRawIU8HYAtlpZTTEb4w==</DigestValue>
      </Reference>
      <Reference URI="/xl/media/image1.emf?ContentType=image/x-emf">
        <DigestMethod Algorithm="http://www.w3.org/2001/04/xmlenc#sha512"/>
        <DigestValue>LllMY+moQLP+G7ym0HA3/5E4kLza6B/BqXfbZmclaBdE6thIIPNNv45Xgb29S3OcGsJp9p3abncUJVrqAhobGQ==</DigestValue>
      </Reference>
      <Reference URI="/xl/media/image2.emf?ContentType=image/x-emf">
        <DigestMethod Algorithm="http://www.w3.org/2001/04/xmlenc#sha512"/>
        <DigestValue>yOaVLwyNt1emFRkO/mpU9jN4z37pPQjp+J3gm0/JZREVmjfUwT/SagnJ6PfSCP2AeURgj0RPjQRLsKWULsgZSg==</DigestValue>
      </Reference>
      <Reference URI="/xl/media/image3.emf?ContentType=image/x-emf">
        <DigestMethod Algorithm="http://www.w3.org/2001/04/xmlenc#sha512"/>
        <DigestValue>2cQegqeOv/rprUSJXYeSN2HkUZ9KOMbqyk3tL5tF/5MfBtP4KXWMVNx2rFQTo+wLtS0IArkbGcemfVoKAWKbog==</DigestValue>
      </Reference>
      <Reference URI="/xl/printerSettings/printerSettings1.bin?ContentType=application/vnd.openxmlformats-officedocument.spreadsheetml.printerSettings">
        <DigestMethod Algorithm="http://www.w3.org/2001/04/xmlenc#sha512"/>
        <DigestValue>rPEzQuxKVygVkN3p2yT3yUgwDfOdtv1SRNac+kISrrVt5yulWN7DTg2xo0OTUC81icztdrEP9onP0NO5kcjYZA==</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9FXH1d09kihkh8px4QlUgeBL8jTMQXjWjYJD34PHmYZcUpw6SlNvWixv+KpDAMOkiq80HOzIV4YRao9wb1WlEw==</DigestValue>
      </Reference>
      <Reference URI="/xl/styles.xml?ContentType=application/vnd.openxmlformats-officedocument.spreadsheetml.styles+xml">
        <DigestMethod Algorithm="http://www.w3.org/2001/04/xmlenc#sha512"/>
        <DigestValue>c2S3eKo5pxyRW4Q9DLX8poiBUMZ6af95kxv5NoPtL41PFPsmcWGyUtz6MyCcrxz00jEpxcNpjdojj1t/aeYMiw==</DigestValue>
      </Reference>
      <Reference URI="/xl/theme/theme1.xml?ContentType=application/vnd.openxmlformats-officedocument.theme+xml">
        <DigestMethod Algorithm="http://www.w3.org/2001/04/xmlenc#sha512"/>
        <DigestValue>u2afMMpeE/1eOiiCVJgZLmFqT0pKOerNz2uxCicsuAGb0hgaHHHnEynngInrQIHiw9GM3GmD2YFZsooEO3uO/A==</DigestValue>
      </Reference>
      <Reference URI="/xl/workbook.xml?ContentType=application/vnd.openxmlformats-officedocument.spreadsheetml.sheet.main+xml">
        <DigestMethod Algorithm="http://www.w3.org/2001/04/xmlenc#sha512"/>
        <DigestValue>/ZijRgpu1alPX37Lh1fKsfehXro2RP4StNAXXqgh3snJl7UTsBPmLhzpK/yUNs2rFQXxe+MFJ72Nam9+q3ucGQ==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IzOIIwb3UT/ksjbwixtEdEIumGGqBR9ZntCeZAXixO9iXxEYP9H29TVq9qcCY0ka8whHVWks61NLY9gmfxfqOA==</DigestValue>
      </Reference>
      <Reference URI="/xl/worksheets/sheet2.xml?ContentType=application/vnd.openxmlformats-officedocument.spreadsheetml.worksheet+xml">
        <DigestMethod Algorithm="http://www.w3.org/2001/04/xmlenc#sha512"/>
        <DigestValue>IuL2zeaVqHictWy2lZqNUItFywQ6dwgFTk116tsGfNWd38wfpUxTPb57RpDzP5NcZ0ARvevv1eFtqO657znjEg==</DigestValue>
      </Reference>
      <Reference URI="/xl/worksheets/sheet3.xml?ContentType=application/vnd.openxmlformats-officedocument.spreadsheetml.worksheet+xml">
        <DigestMethod Algorithm="http://www.w3.org/2001/04/xmlenc#sha512"/>
        <DigestValue>7LQqo8Yx4joVJk53tI9dQ07hFO2aYPVr0pku4qdXmREVtywq1N20kEz/IdXh3eb5Rx7nDfrUGfSvKnpYTMTPkA==</DigestValue>
      </Reference>
      <Reference URI="/xl/worksheets/sheet4.xml?ContentType=application/vnd.openxmlformats-officedocument.spreadsheetml.worksheet+xml">
        <DigestMethod Algorithm="http://www.w3.org/2001/04/xmlenc#sha512"/>
        <DigestValue>+2wAygxRMKydujzRnzAujhLyOXDUX2oQwpkQApWfgMNBE6z+sW2bny+B8CrVoyhuV2+ODHHXzrGDL3FNCdFrVg==</DigestValue>
      </Reference>
      <Reference URI="/xl/worksheets/sheet5.xml?ContentType=application/vnd.openxmlformats-officedocument.spreadsheetml.worksheet+xml">
        <DigestMethod Algorithm="http://www.w3.org/2001/04/xmlenc#sha512"/>
        <DigestValue>NKPswQSdgwdiFA8nQn4FBDIzG41HCH58U6Krneibf0FaqMphwsNE3+gBa3lBXw+vMimmbxxmuZ85JoOZM5IOzQ==</DigestValue>
      </Reference>
      <Reference URI="/xl/worksheets/sheet6.xml?ContentType=application/vnd.openxmlformats-officedocument.spreadsheetml.worksheet+xml">
        <DigestMethod Algorithm="http://www.w3.org/2001/04/xmlenc#sha512"/>
        <DigestValue>b4fBBXux3YAXJ3gABSUSyazfyIYzwWXmxOed9SDWwPoq2aLnQ4R1Pfyimukq0bD78g8HJbg1xXwj3vNbv6ztWA==</DigestValue>
      </Reference>
    </Manifest>
    <SignatureProperties>
      <SignatureProperty Id="idSignatureTime" Target="#idPackageSignature">
        <mdssi:SignatureTime xmlns:mdssi="http://schemas.openxmlformats.org/package/2006/digital-signature">
          <mdssi:Format>YYYY-MM-DDThh:mm:ssTZD</mdssi:Format>
          <mdssi:Value>2025-05-12T18:37:50Z</mdssi:Value>
        </mdssi:SignatureTime>
      </SignatureProperty>
    </SignatureProperties>
  </Object>
  <Object Id="idOfficeObject">
    <SignatureProperties>
      <SignatureProperty Id="idOfficeV1Details" Target="#idPackageSignature">
        <SignatureInfoV1 xmlns="http://schemas.microsoft.com/office/2006/digsig">
          <SetupID>{1769E785-AC2E-4995-8BC8-609011041348}</SetupID>
          <SignatureText>JORGE ANDRES MARTINEZ ROLON</SignatureText>
          <SignatureImage/>
          <SignatureComments/>
          <WindowsVersion>10.0</WindowsVersion>
          <OfficeVersion>16.0.16731/25</OfficeVersion>
          <ApplicationVersion>16.0.16731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2025-05-12T18:37:50Z</xd:SigningTime>
          <xd:SigningCertificate>
            <xd:Cert>
              <xd:CertDigest>
                <DigestMethod Algorithm="http://www.w3.org/2001/04/xmlenc#sha512"/>
                <DigestValue>7F92ZY+cAGVN4QMOIFYFLUpxnbu1lUXbCvDRokufEICa9+XMke/umOfjNcq+xr4pRnS+u71m+NszOW5I1pzjNw==</DigestValue>
              </xd:CertDigest>
              <xd:IssuerSerial>
                <X509IssuerName>SERIALNUMBER=RUC80080610-7, CN=CODE100 S.A., OU=Prestador Cualificado de Servicios de Confianza, O=ICPP, C=PY</X509IssuerName>
                <X509SerialNumber>35619750295695716628036354024789498192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gBAAB/AAAAAAAAAAAAAAAXHAAAkQ0AACBFTUYAAAEAxBoAAKI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RXZQXsJ2UHEAAAABAAAAAkAAABMAAAAAAAAAAAAAAAAAAAA//////////9gAAAAMQAyAC8ANQAvADIAMAAyADUAAAAGAAAABgAAAAQAAAAGAAAABAAAAAYAAAAGAAAABg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Object Id="idInvalidSigLnImg">AQAAAGwAAAAAAAAAAAAAAAgBAAB/AAAAAAAAAAAAAAAXHAAAkQ0AACBFTUYAAAEARB8AAKk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RXZQXsJ2UEjAAAABAAAAA8AAABMAAAAAAAAAAAAAAAAAAAA//////////9sAAAARgBpAHIAbQBhACAAbgBvACAAdgDhAGwAaQBkAGEAAAAGAAAAAwAAAAQAAAAJAAAABgAAAAMAAAAHAAAABwAAAAMAAAAFAAAABgAAAAMAAAADAAAABw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MzO9TqnuzQg36T8hbo9QUl1indnhYvkYxAW22t0oqAkvf1xH6KzEI8pT2OGqpysTCrxZpJSMHhFV
DV4NayF6iQ==</DigestValue>
    </Reference>
    <Reference Type="http://www.w3.org/2000/09/xmldsig#Object" URI="#idOfficeObject">
      <DigestMethod Algorithm="http://www.w3.org/2001/04/xmlenc#sha512"/>
      <DigestValue>vUJJUptZl/pwgYgCtARHpEGylARQ4TGPnDe5FEJ/obyGMgyBeFT7wGdwWsmXn/4IfxhjMSnCFrVv
XEEVSx+vAQ==</DigestValue>
    </Reference>
    <Reference Type="http://uri.etsi.org/01903#SignedProperties" URI="#idSignedProperties">
      <Transforms>
        <Transform Algorithm="http://www.w3.org/TR/2001/REC-xml-c14n-20010315"/>
      </Transforms>
      <DigestMethod Algorithm="http://www.w3.org/2001/04/xmlenc#sha512"/>
      <DigestValue>+KEMoRYgUkB9VwAXvcx0GI/gZU9G1e+6XLvZpjKsWkFXG2eUbYOsKivoi4qNPoJNxexlPbJdqlds
Ue0Zdn7faQ==</DigestValue>
    </Reference>
    <Reference Type="http://www.w3.org/2000/09/xmldsig#Object" URI="#idValidSigLnImg">
      <DigestMethod Algorithm="http://www.w3.org/2001/04/xmlenc#sha512"/>
      <DigestValue>BVGNHvWJUrC9Ipe1oGaO5H0wTLBQ+UcuT/Fjxo2/5FhzAbSv3lWt9H7fTo4/bRDa1P0HYwL1hngm
nkHjIKPTRg==</DigestValue>
    </Reference>
    <Reference Type="http://www.w3.org/2000/09/xmldsig#Object" URI="#idInvalidSigLnImg">
      <DigestMethod Algorithm="http://www.w3.org/2001/04/xmlenc#sha512"/>
      <DigestValue>QcUkKwjawv6Cm1r7YtyoWAE5UeGuBQCBWiuEQ93bBBZs1xCoOEokeSv8X371njdH3v2PHQpFgLAW
XXBrCIHsXQ==</DigestValue>
    </Reference>
  </SignedInfo>
  <SignatureValue>OD/lVonXTcPzedjH+R68hknr24JIbMDeL00lWNVved4Y6XrxK11wWQPfm1SidnM2VNh9T1GXkfG7
5Ft4gJwA5yumM6qqrRIPzbwwA+eokmJqGJUEssHUmZRrOJsUohNTs05n3yzUI6MTD6+lwhzqT7zq
y/OQqu5oJu64Y5xUp73pBb8izM8WFuI3N6TILLSKwGUJLLxGYvXqhG3kd6yvvdUjvL0dadwFx0F+
vg9v/sUFGZCu7ajN52t1JlxUfsjPybdpu/+J9yZzeKkAzwddwCMVSqXFo3IjHNk8NU1BQo5eC7Eq
ZunoFWfNUODK1byWcN4Y3Op4zLnMPdPu2FCWUA==</SignatureValue>
  <KeyInfo>
    <X509Data>
      <X509Certificate>MIIHpTCCBY2gAwIBAgIQGswdR2RjeLZM9GHhNYvZUDANBgkqhkiG9w0BAQ0FADCBhTELMAkGA1UEBhMCUFkxDTALBgNVBAoTBElDUFAxODA2BgNVBAsTL1ByZXN0YWRvciBDdWFsaWZpY2FkbyBkZSBTZXJ2aWNpb3MgZGUgQ29uZmlhbnphMRUwEwYDVQQDEwxDT0RFMTAwIFMuQS4xFjAUBgNVBAUTDVJVQzgwMDgwNjEwLTcwHhcNMjUwMzMxMTM0MTMwWhcNMjcwMzMxMTM0MTMwWjCBvDELMAkGA1UEBhMCUFkxNjA0BgNVBAoMLUNFUlRJRklDQURPIENVQUxJRklDQURPIERFIEZJUk1BIEVMRUNUUsOTTklDQTELMAkGA1UECxMCRjIxFzAVBgNVBAQTDk1BUlRJTkVaIFJPTE9OMRUwEwYDVQQqEwxKT1JHRSBBTkRSRVMxJDAiBgNVBAMTG0pPUkdFIEFORFJFUyBNQVJUSU5FWiBST0xPTjESMBAGA1UEBRMJQ0k0Mzc1NjEzMIIBIjANBgkqhkiG9w0BAQEFAAOCAQ8AMIIBCgKCAQEA315rUtx6Brme2kATZ4VClBYDXrbNg9RwwRrLTUqkKLnDKkob4rtZlgYsY1CXvT1yY87EI+mWAyZSud0xV9rPMWM6kdylcQDmR+mK/Xgz8Su803QlfqkKs9UloyKM574RlAu7DZHyJM0IcFMxCdNFB6+2NFsV+M7lFaHEwEH1u4nWDTLn+qV37jDRlmnru/i1+1zs+0zQwNbw9mMheef7Mot+yQsLpozN8jdYw28MvAEQd5T7R7aQn9m4HLfNesBtHN+LpyDTHRlOw3tWW5QN+C5ijcqfmceMRDXtcdFrS3ZfXrYsk751h1e8wC8yTh5SiBSlqrvZLfBmoHhJaz/hGwIDAQABo4IC1jCCAtIwDAYDVR0TAQH/BAIwADAdBgNVHQ4EFgQUu3uEL5mCgbN8aLcTbDCe1xuliNkwHwYDVR0jBBgwFoAUvjVUYmhg5ybTMcFfl7Hi9mTOB/UwDgYDVR0PAQH/BAQDAgXgME0GA1UdEQRGMESBFTkzLkpPUkdFTVRa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HMiF47wM9JDG5wQXzNorYY5W8mNMkKE7z/uXziJrnou/NiNTlM9BPLCq+0Pz9GlDeeK8A8bsVcPSBOfcNhO0i8YbEbHY/k3ACR10Emb+BwUFD5rA1+zJO6ipcvmBPlvJgeD6fAPOQpha7dwEWOv8rMS5RdKc7Gv/8vxz7mB9/OOZebyDOp3/971SW40GZ2RllsQlSplAdBncTdyCWrS8P6++k6WXgWONdprjJldPRu1dKthd7RbI91zHYE1LcqN2yekpRpVOVFHNs49MjCE6g2ajjtUwGKYSeP0p+i0WHI7t2INXM6DSG3dZlBNSUhMMuOYm2zRX3i5qVBvfINoelNlBzojtWq+u7LZTof06XBbQHqolh2kFl4/AGkUOvI+RNxAFsDNgOSFGAYV959qNNw8ZoxQ7kn9366GOmn5h3JyswVLxlovUrDMtHL/PC1ieC93g3asTdHz1GEP3v1VOvM5OmhyyDNDEQPqyf9tEBVGH48zp6T2hJUSiBGxLKCogwOjWQo7L0DXhjwasXXRh8QLaszTOgudUSTzWlrPIK1YZqYdtwsDj/T/FEAaGQJIwOApj8dWL32ww/mi99f8c8gHGuRxvMkOI1Jv38MyZw2oSkrc6w7No/AVdhJB7+3n4Koa/8xs5AQ3xc5URtb2QH0p1n4YZ8xh9YrtzndM1+P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38u7pSdaG6j2q0r22UumZAE0wSEPDondAxowYpgH9lF0U5zbvfNQPEHce8sLFSawtFgWA3R9piOrZ9srlmKbNA==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qujsySwXakGo4CJID9sJQxnkSPi2uOFaUQqdN4VKa6TomhGmeUZUkAUBbAO8RtX3maHQau2NnWUlNUnoXo6SQQ==</DigestValue>
      </Reference>
      <Reference URI="/xl/drawings/vmlDrawing2.vml?ContentType=application/vnd.openxmlformats-officedocument.vmlDrawing">
        <DigestMethod Algorithm="http://www.w3.org/2001/04/xmlenc#sha512"/>
        <DigestValue>CgD2oQlZjMaVPwHskWGvpKQMXHdRgzmKywUhOW+QYrWIC2btDuU3NpUyH/t/B23O8dMDDTT4XLsdlHDteTn/sw==</DigestValue>
      </Reference>
      <Reference URI="/xl/drawings/vmlDrawing3.vml?ContentType=application/vnd.openxmlformats-officedocument.vmlDrawing">
        <DigestMethod Algorithm="http://www.w3.org/2001/04/xmlenc#sha512"/>
        <DigestValue>8F+/UAo5AGhCT7+gfQcWL4pTMxl50JqUscUld5c3+nn//v1V6TdwL3DWFgFgjwKOUEhAn3aRwEzHHh74KPL71A==</DigestValue>
      </Reference>
      <Reference URI="/xl/drawings/vmlDrawing4.vml?ContentType=application/vnd.openxmlformats-officedocument.vmlDrawing">
        <DigestMethod Algorithm="http://www.w3.org/2001/04/xmlenc#sha512"/>
        <DigestValue>JtC9NklEpVF4yvofEpwdYfHu5Tc8zApgJkeqY1MbWfQtH/iy/8DI3fnuikYSWaWq6gu3iNLNu3AsqwjgUuvpfg==</DigestValue>
      </Reference>
      <Reference URI="/xl/drawings/vmlDrawing5.vml?ContentType=application/vnd.openxmlformats-officedocument.vmlDrawing">
        <DigestMethod Algorithm="http://www.w3.org/2001/04/xmlenc#sha512"/>
        <DigestValue>yTBj+wmIlVGJzDOA+/Y8T/4LdUtKz0J37k4CmRcQ6+bAdZuS+Zyl9Em+H3WJyhbLK8Db8S4cKMVECCIHQaYt9w==</DigestValue>
      </Reference>
      <Reference URI="/xl/drawings/vmlDrawing6.vml?ContentType=application/vnd.openxmlformats-officedocument.vmlDrawing">
        <DigestMethod Algorithm="http://www.w3.org/2001/04/xmlenc#sha512"/>
        <DigestValue>dpHim0mzt5FYRV92WmIio5EJ2XtD0ZM2UoIntY/nXyBw26/z6uRKGHpIFyGPgRfAKvIRawIU8HYAtlpZTTEb4w==</DigestValue>
      </Reference>
      <Reference URI="/xl/media/image1.emf?ContentType=image/x-emf">
        <DigestMethod Algorithm="http://www.w3.org/2001/04/xmlenc#sha512"/>
        <DigestValue>LllMY+moQLP+G7ym0HA3/5E4kLza6B/BqXfbZmclaBdE6thIIPNNv45Xgb29S3OcGsJp9p3abncUJVrqAhobGQ==</DigestValue>
      </Reference>
      <Reference URI="/xl/media/image2.emf?ContentType=image/x-emf">
        <DigestMethod Algorithm="http://www.w3.org/2001/04/xmlenc#sha512"/>
        <DigestValue>yOaVLwyNt1emFRkO/mpU9jN4z37pPQjp+J3gm0/JZREVmjfUwT/SagnJ6PfSCP2AeURgj0RPjQRLsKWULsgZSg==</DigestValue>
      </Reference>
      <Reference URI="/xl/media/image3.emf?ContentType=image/x-emf">
        <DigestMethod Algorithm="http://www.w3.org/2001/04/xmlenc#sha512"/>
        <DigestValue>2cQegqeOv/rprUSJXYeSN2HkUZ9KOMbqyk3tL5tF/5MfBtP4KXWMVNx2rFQTo+wLtS0IArkbGcemfVoKAWKbog==</DigestValue>
      </Reference>
      <Reference URI="/xl/printerSettings/printerSettings1.bin?ContentType=application/vnd.openxmlformats-officedocument.spreadsheetml.printerSettings">
        <DigestMethod Algorithm="http://www.w3.org/2001/04/xmlenc#sha512"/>
        <DigestValue>rPEzQuxKVygVkN3p2yT3yUgwDfOdtv1SRNac+kISrrVt5yulWN7DTg2xo0OTUC81icztdrEP9onP0NO5kcjYZA==</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9FXH1d09kihkh8px4QlUgeBL8jTMQXjWjYJD34PHmYZcUpw6SlNvWixv+KpDAMOkiq80HOzIV4YRao9wb1WlEw==</DigestValue>
      </Reference>
      <Reference URI="/xl/styles.xml?ContentType=application/vnd.openxmlformats-officedocument.spreadsheetml.styles+xml">
        <DigestMethod Algorithm="http://www.w3.org/2001/04/xmlenc#sha512"/>
        <DigestValue>c2S3eKo5pxyRW4Q9DLX8poiBUMZ6af95kxv5NoPtL41PFPsmcWGyUtz6MyCcrxz00jEpxcNpjdojj1t/aeYMiw==</DigestValue>
      </Reference>
      <Reference URI="/xl/theme/theme1.xml?ContentType=application/vnd.openxmlformats-officedocument.theme+xml">
        <DigestMethod Algorithm="http://www.w3.org/2001/04/xmlenc#sha512"/>
        <DigestValue>u2afMMpeE/1eOiiCVJgZLmFqT0pKOerNz2uxCicsuAGb0hgaHHHnEynngInrQIHiw9GM3GmD2YFZsooEO3uO/A==</DigestValue>
      </Reference>
      <Reference URI="/xl/workbook.xml?ContentType=application/vnd.openxmlformats-officedocument.spreadsheetml.sheet.main+xml">
        <DigestMethod Algorithm="http://www.w3.org/2001/04/xmlenc#sha512"/>
        <DigestValue>/ZijRgpu1alPX37Lh1fKsfehXro2RP4StNAXXqgh3snJl7UTsBPmLhzpK/yUNs2rFQXxe+MFJ72Nam9+q3ucGQ==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IzOIIwb3UT/ksjbwixtEdEIumGGqBR9ZntCeZAXixO9iXxEYP9H29TVq9qcCY0ka8whHVWks61NLY9gmfxfqOA==</DigestValue>
      </Reference>
      <Reference URI="/xl/worksheets/sheet2.xml?ContentType=application/vnd.openxmlformats-officedocument.spreadsheetml.worksheet+xml">
        <DigestMethod Algorithm="http://www.w3.org/2001/04/xmlenc#sha512"/>
        <DigestValue>IuL2zeaVqHictWy2lZqNUItFywQ6dwgFTk116tsGfNWd38wfpUxTPb57RpDzP5NcZ0ARvevv1eFtqO657znjEg==</DigestValue>
      </Reference>
      <Reference URI="/xl/worksheets/sheet3.xml?ContentType=application/vnd.openxmlformats-officedocument.spreadsheetml.worksheet+xml">
        <DigestMethod Algorithm="http://www.w3.org/2001/04/xmlenc#sha512"/>
        <DigestValue>7LQqo8Yx4joVJk53tI9dQ07hFO2aYPVr0pku4qdXmREVtywq1N20kEz/IdXh3eb5Rx7nDfrUGfSvKnpYTMTPkA==</DigestValue>
      </Reference>
      <Reference URI="/xl/worksheets/sheet4.xml?ContentType=application/vnd.openxmlformats-officedocument.spreadsheetml.worksheet+xml">
        <DigestMethod Algorithm="http://www.w3.org/2001/04/xmlenc#sha512"/>
        <DigestValue>+2wAygxRMKydujzRnzAujhLyOXDUX2oQwpkQApWfgMNBE6z+sW2bny+B8CrVoyhuV2+ODHHXzrGDL3FNCdFrVg==</DigestValue>
      </Reference>
      <Reference URI="/xl/worksheets/sheet5.xml?ContentType=application/vnd.openxmlformats-officedocument.spreadsheetml.worksheet+xml">
        <DigestMethod Algorithm="http://www.w3.org/2001/04/xmlenc#sha512"/>
        <DigestValue>NKPswQSdgwdiFA8nQn4FBDIzG41HCH58U6Krneibf0FaqMphwsNE3+gBa3lBXw+vMimmbxxmuZ85JoOZM5IOzQ==</DigestValue>
      </Reference>
      <Reference URI="/xl/worksheets/sheet6.xml?ContentType=application/vnd.openxmlformats-officedocument.spreadsheetml.worksheet+xml">
        <DigestMethod Algorithm="http://www.w3.org/2001/04/xmlenc#sha512"/>
        <DigestValue>b4fBBXux3YAXJ3gABSUSyazfyIYzwWXmxOed9SDWwPoq2aLnQ4R1Pfyimukq0bD78g8HJbg1xXwj3vNbv6ztWA==</DigestValue>
      </Reference>
    </Manifest>
    <SignatureProperties>
      <SignatureProperty Id="idSignatureTime" Target="#idPackageSignature">
        <mdssi:SignatureTime xmlns:mdssi="http://schemas.openxmlformats.org/package/2006/digital-signature">
          <mdssi:Format>YYYY-MM-DDThh:mm:ssTZD</mdssi:Format>
          <mdssi:Value>2025-05-12T18:38:48Z</mdssi:Value>
        </mdssi:SignatureTime>
      </SignatureProperty>
    </SignatureProperties>
  </Object>
  <Object Id="idOfficeObject">
    <SignatureProperties>
      <SignatureProperty Id="idOfficeV1Details" Target="#idPackageSignature">
        <SignatureInfoV1 xmlns="http://schemas.microsoft.com/office/2006/digsig">
          <SetupID>{8CB0717C-DFD3-4487-917F-267E4E4CABA2}</SetupID>
          <SignatureText>JORGE ANDRES MARTINEZ ROLON</SignatureText>
          <SignatureImage/>
          <SignatureComments/>
          <WindowsVersion>10.0</WindowsVersion>
          <OfficeVersion>16.0.16731/25</OfficeVersion>
          <ApplicationVersion>16.0.16731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2025-05-12T18:38:48Z</xd:SigningTime>
          <xd:SigningCertificate>
            <xd:Cert>
              <xd:CertDigest>
                <DigestMethod Algorithm="http://www.w3.org/2001/04/xmlenc#sha512"/>
                <DigestValue>7F92ZY+cAGVN4QMOIFYFLUpxnbu1lUXbCvDRokufEICa9+XMke/umOfjNcq+xr4pRnS+u71m+NszOW5I1pzjNw==</DigestValue>
              </xd:CertDigest>
              <xd:IssuerSerial>
                <X509IssuerName>SERIALNUMBER=RUC80080610-7, CN=CODE100 S.A., OU=Prestador Cualificado de Servicios de Confianza, O=ICPP, C=PY</X509IssuerName>
                <X509SerialNumber>35619750295695716628036354024789498192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gBAAB/AAAAAAAAAAAAAAAXHAAAkQ0AACBFTUYAAAEAxBoAAKI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RXZQXsJ2UHEAAAABAAAAAkAAABMAAAAAAAAAAAAAAAAAAAA//////////9gAAAAMQAyAC8ANQAvADIAMAAyADUA//8GAAAABgAAAAQAAAAGAAAABAAAAAYAAAAGAAAABg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Object Id="idInvalidSigLnImg">AQAAAGwAAAAAAAAAAAAAAAgBAAB/AAAAAAAAAAAAAAAXHAAAkQ0AACBFTUYAAAEARB8AAKk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RXZQXsJ2UEjAAAABAAAAA8AAABMAAAAAAAAAAAAAAAAAAAA//////////9sAAAARgBpAHIAbQBhACAAbgBvACAAdgDhAGwAaQBkAGEAcmcGAAAAAwAAAAQAAAAJAAAABgAAAAMAAAAHAAAABwAAAAMAAAAFAAAABgAAAAMAAAADAAAABw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G5z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d3c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ENv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apNdHvzN9WUJBxhGWDDJAtoloxoH/VBe7hJ8yVdcdUIUef6iyyagA9j7wlswuk7uzS9WHCPNTdGt
gsRhgQFq5Q==</DigestValue>
    </Reference>
    <Reference Type="http://www.w3.org/2000/09/xmldsig#Object" URI="#idOfficeObject">
      <DigestMethod Algorithm="http://www.w3.org/2001/04/xmlenc#sha512"/>
      <DigestValue>mp25sq45YcwV1npn2ZuTHWEoga8S9E5nUewuVLDJ1tusOLJD4QrXgvj201GdxgdlL893FQfBO2xz
10u3l/SUZg==</DigestValue>
    </Reference>
    <Reference Type="http://uri.etsi.org/01903#SignedProperties" URI="#idSignedProperties">
      <Transforms>
        <Transform Algorithm="http://www.w3.org/TR/2001/REC-xml-c14n-20010315"/>
      </Transforms>
      <DigestMethod Algorithm="http://www.w3.org/2001/04/xmlenc#sha512"/>
      <DigestValue>xbvLl3y5DY3r416HsA1qJm6rK1ycT32w0R6C4JPLgyaNQlrCQDmEtIPWr0txpBmrVsk9p4pHkCBk
av8ODbHlnw==</DigestValue>
    </Reference>
    <Reference Type="http://www.w3.org/2000/09/xmldsig#Object" URI="#idValidSigLnImg">
      <DigestMethod Algorithm="http://www.w3.org/2001/04/xmlenc#sha512"/>
      <DigestValue>PxXmGhQ+FUlF/Wl7FftfZ781GzEU261aZISIEaCXZrzlPLQV2xOfI1gku9fC5SXauR9ux3ix2R3z
EIGauSNvMw==</DigestValue>
    </Reference>
    <Reference Type="http://www.w3.org/2000/09/xmldsig#Object" URI="#idInvalidSigLnImg">
      <DigestMethod Algorithm="http://www.w3.org/2001/04/xmlenc#sha512"/>
      <DigestValue>XFJfFKzPyBY1lo8k62RQ6jbiEq93G7y+CQpU+l6hTkBaDMuxzI9O9cHbU+THZZysaCaxYbGdooFZ
px8hxEGMJQ==</DigestValue>
    </Reference>
  </SignedInfo>
  <SignatureValue>wNxLx9Ug+gUHTCQLQtoBNo0Qhj1qOGkSNM2RS/wQ2x3ZUmmS0Ddw6QPHr1BTnz8nIrKiG1KVhzoj
0A1ctyxJKHp9m6lnlaKoFPrNn4MciWpxjoZnZRpUMny3pb+Oj1Cg+AFa6/ksXG28gtOqCTaKSzG6
Rgc6Nnp17ACoUF1Y7ab8e99tddGqCK/kFV4lb25NHSwEzkPcQEJWqFZiUIfOkQTO0N8tfem3s7um
FmFssJXu/7hgcXME+hWxaCtr95Aq2V3pH09CnZpPX6V5gCl8g8ezgpvfZLTeX0p15jPggiQ3vSIE
Q5J8NGuMrZNeh0LpX6oniXn1OdGso9gB40U9Uw==</SignatureValue>
  <KeyInfo>
    <X509Data>
      <X509Certificate>MIIHpTCCBY2gAwIBAgIQGswdR2RjeLZM9GHhNYvZUDANBgkqhkiG9w0BAQ0FADCBhTELMAkGA1UEBhMCUFkxDTALBgNVBAoTBElDUFAxODA2BgNVBAsTL1ByZXN0YWRvciBDdWFsaWZpY2FkbyBkZSBTZXJ2aWNpb3MgZGUgQ29uZmlhbnphMRUwEwYDVQQDEwxDT0RFMTAwIFMuQS4xFjAUBgNVBAUTDVJVQzgwMDgwNjEwLTcwHhcNMjUwMzMxMTM0MTMwWhcNMjcwMzMxMTM0MTMwWjCBvDELMAkGA1UEBhMCUFkxNjA0BgNVBAoMLUNFUlRJRklDQURPIENVQUxJRklDQURPIERFIEZJUk1BIEVMRUNUUsOTTklDQTELMAkGA1UECxMCRjIxFzAVBgNVBAQTDk1BUlRJTkVaIFJPTE9OMRUwEwYDVQQqEwxKT1JHRSBBTkRSRVMxJDAiBgNVBAMTG0pPUkdFIEFORFJFUyBNQVJUSU5FWiBST0xPTjESMBAGA1UEBRMJQ0k0Mzc1NjEzMIIBIjANBgkqhkiG9w0BAQEFAAOCAQ8AMIIBCgKCAQEA315rUtx6Brme2kATZ4VClBYDXrbNg9RwwRrLTUqkKLnDKkob4rtZlgYsY1CXvT1yY87EI+mWAyZSud0xV9rPMWM6kdylcQDmR+mK/Xgz8Su803QlfqkKs9UloyKM574RlAu7DZHyJM0IcFMxCdNFB6+2NFsV+M7lFaHEwEH1u4nWDTLn+qV37jDRlmnru/i1+1zs+0zQwNbw9mMheef7Mot+yQsLpozN8jdYw28MvAEQd5T7R7aQn9m4HLfNesBtHN+LpyDTHRlOw3tWW5QN+C5ijcqfmceMRDXtcdFrS3ZfXrYsk751h1e8wC8yTh5SiBSlqrvZLfBmoHhJaz/hGwIDAQABo4IC1jCCAtIwDAYDVR0TAQH/BAIwADAdBgNVHQ4EFgQUu3uEL5mCgbN8aLcTbDCe1xuliNkwHwYDVR0jBBgwFoAUvjVUYmhg5ybTMcFfl7Hi9mTOB/UwDgYDVR0PAQH/BAQDAgXgME0GA1UdEQRGMESBFTkzLkpPUkdFTVRa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HMiF47wM9JDG5wQXzNorYY5W8mNMkKE7z/uXziJrnou/NiNTlM9BPLCq+0Pz9GlDeeK8A8bsVcPSBOfcNhO0i8YbEbHY/k3ACR10Emb+BwUFD5rA1+zJO6ipcvmBPlvJgeD6fAPOQpha7dwEWOv8rMS5RdKc7Gv/8vxz7mB9/OOZebyDOp3/971SW40GZ2RllsQlSplAdBncTdyCWrS8P6++k6WXgWONdprjJldPRu1dKthd7RbI91zHYE1LcqN2yekpRpVOVFHNs49MjCE6g2ajjtUwGKYSeP0p+i0WHI7t2INXM6DSG3dZlBNSUhMMuOYm2zRX3i5qVBvfINoelNlBzojtWq+u7LZTof06XBbQHqolh2kFl4/AGkUOvI+RNxAFsDNgOSFGAYV959qNNw8ZoxQ7kn9366GOmn5h3JyswVLxlovUrDMtHL/PC1ieC93g3asTdHz1GEP3v1VOvM5OmhyyDNDEQPqyf9tEBVGH48zp6T2hJUSiBGxLKCogwOjWQo7L0DXhjwasXXRh8QLaszTOgudUSTzWlrPIK1YZqYdtwsDj/T/FEAaGQJIwOApj8dWL32ww/mi99f8c8gHGuRxvMkOI1Jv38MyZw2oSkrc6w7No/AVdhJB7+3n4Koa/8xs5AQ3xc5URtb2QH0p1n4YZ8xh9YrtzndM1+P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38u7pSdaG6j2q0r22UumZAE0wSEPDondAxowYpgH9lF0U5zbvfNQPEHce8sLFSawtFgWA3R9piOrZ9srlmKbNA==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drawing1.xml?ContentType=application/vnd.openxmlformats-officedocument.drawing+xml">
        <DigestMethod Algorithm="http://www.w3.org/2001/04/xmlenc#sha512"/>
        <DigestValue>5kkmpEkc2alScDC6rkFhOe9mC85goKSTiXdT4vouc1GQlBO0T6NlB8PWPoPewUPDrZyXANZI5yvUuIXXolIj/A==</DigestValue>
      </Reference>
      <Reference URI="/xl/drawings/vmlDrawing1.vml?ContentType=application/vnd.openxmlformats-officedocument.vmlDrawing">
        <DigestMethod Algorithm="http://www.w3.org/2001/04/xmlenc#sha512"/>
        <DigestValue>qujsySwXakGo4CJID9sJQxnkSPi2uOFaUQqdN4VKa6TomhGmeUZUkAUBbAO8RtX3maHQau2NnWUlNUnoXo6SQQ==</DigestValue>
      </Reference>
      <Reference URI="/xl/drawings/vmlDrawing2.vml?ContentType=application/vnd.openxmlformats-officedocument.vmlDrawing">
        <DigestMethod Algorithm="http://www.w3.org/2001/04/xmlenc#sha512"/>
        <DigestValue>CgD2oQlZjMaVPwHskWGvpKQMXHdRgzmKywUhOW+QYrWIC2btDuU3NpUyH/t/B23O8dMDDTT4XLsdlHDteTn/sw==</DigestValue>
      </Reference>
      <Reference URI="/xl/drawings/vmlDrawing3.vml?ContentType=application/vnd.openxmlformats-officedocument.vmlDrawing">
        <DigestMethod Algorithm="http://www.w3.org/2001/04/xmlenc#sha512"/>
        <DigestValue>8F+/UAo5AGhCT7+gfQcWL4pTMxl50JqUscUld5c3+nn//v1V6TdwL3DWFgFgjwKOUEhAn3aRwEzHHh74KPL71A==</DigestValue>
      </Reference>
      <Reference URI="/xl/drawings/vmlDrawing4.vml?ContentType=application/vnd.openxmlformats-officedocument.vmlDrawing">
        <DigestMethod Algorithm="http://www.w3.org/2001/04/xmlenc#sha512"/>
        <DigestValue>JtC9NklEpVF4yvofEpwdYfHu5Tc8zApgJkeqY1MbWfQtH/iy/8DI3fnuikYSWaWq6gu3iNLNu3AsqwjgUuvpfg==</DigestValue>
      </Reference>
      <Reference URI="/xl/drawings/vmlDrawing5.vml?ContentType=application/vnd.openxmlformats-officedocument.vmlDrawing">
        <DigestMethod Algorithm="http://www.w3.org/2001/04/xmlenc#sha512"/>
        <DigestValue>yTBj+wmIlVGJzDOA+/Y8T/4LdUtKz0J37k4CmRcQ6+bAdZuS+Zyl9Em+H3WJyhbLK8Db8S4cKMVECCIHQaYt9w==</DigestValue>
      </Reference>
      <Reference URI="/xl/drawings/vmlDrawing6.vml?ContentType=application/vnd.openxmlformats-officedocument.vmlDrawing">
        <DigestMethod Algorithm="http://www.w3.org/2001/04/xmlenc#sha512"/>
        <DigestValue>dpHim0mzt5FYRV92WmIio5EJ2XtD0ZM2UoIntY/nXyBw26/z6uRKGHpIFyGPgRfAKvIRawIU8HYAtlpZTTEb4w==</DigestValue>
      </Reference>
      <Reference URI="/xl/media/image1.emf?ContentType=image/x-emf">
        <DigestMethod Algorithm="http://www.w3.org/2001/04/xmlenc#sha512"/>
        <DigestValue>LllMY+moQLP+G7ym0HA3/5E4kLza6B/BqXfbZmclaBdE6thIIPNNv45Xgb29S3OcGsJp9p3abncUJVrqAhobGQ==</DigestValue>
      </Reference>
      <Reference URI="/xl/media/image2.emf?ContentType=image/x-emf">
        <DigestMethod Algorithm="http://www.w3.org/2001/04/xmlenc#sha512"/>
        <DigestValue>yOaVLwyNt1emFRkO/mpU9jN4z37pPQjp+J3gm0/JZREVmjfUwT/SagnJ6PfSCP2AeURgj0RPjQRLsKWULsgZSg==</DigestValue>
      </Reference>
      <Reference URI="/xl/media/image3.emf?ContentType=image/x-emf">
        <DigestMethod Algorithm="http://www.w3.org/2001/04/xmlenc#sha512"/>
        <DigestValue>2cQegqeOv/rprUSJXYeSN2HkUZ9KOMbqyk3tL5tF/5MfBtP4KXWMVNx2rFQTo+wLtS0IArkbGcemfVoKAWKbog==</DigestValue>
      </Reference>
      <Reference URI="/xl/printerSettings/printerSettings1.bin?ContentType=application/vnd.openxmlformats-officedocument.spreadsheetml.printerSettings">
        <DigestMethod Algorithm="http://www.w3.org/2001/04/xmlenc#sha512"/>
        <DigestValue>rPEzQuxKVygVkN3p2yT3yUgwDfOdtv1SRNac+kISrrVt5yulWN7DTg2xo0OTUC81icztdrEP9onP0NO5kcjYZA==</DigestValue>
      </Reference>
      <Reference URI="/xl/printerSettings/printerSettings2.bin?ContentType=application/vnd.openxmlformats-officedocument.spreadsheetml.printerSettings">
        <DigestMethod Algorithm="http://www.w3.org/2001/04/xmlenc#sha512"/>
        <DigestValue>deF1x5znshflq/DQfz2TK1piASugFobhtAHUBnmeNO7QjdPLTgvEdMcCG8oxHP/k5a/JkT9+nApkBNEYYim/4Q==</DigestValue>
      </Reference>
      <Reference URI="/xl/printerSettings/printerSettings3.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4.bin?ContentType=application/vnd.openxmlformats-officedocument.spreadsheetml.printerSettings">
        <DigestMethod Algorithm="http://www.w3.org/2001/04/xmlenc#sha512"/>
        <DigestValue>KeZyqddatgSQc3ur/c2x7gjtIW722C7D23Rl/7kZOuvr+RQF5waD59BUXCebVCIWAKA5CBeFpSquFMhCqZE6gQ==</DigestValue>
      </Reference>
      <Reference URI="/xl/printerSettings/printerSettings5.bin?ContentType=application/vnd.openxmlformats-officedocument.spreadsheetml.printerSettings">
        <DigestMethod Algorithm="http://www.w3.org/2001/04/xmlenc#sha512"/>
        <DigestValue>YKxAgq/7rqeFrTnwJ/NKSX9NFYyZu/SCXj/Mzo2EA2WA+GsDZiYDaLKJdmAKkldCIPnrGPDgCqrkG7htM6M2DQ==</DigestValue>
      </Reference>
      <Reference URI="/xl/printerSettings/printerSettings6.bin?ContentType=application/vnd.openxmlformats-officedocument.spreadsheetml.printerSettings">
        <DigestMethod Algorithm="http://www.w3.org/2001/04/xmlenc#sha512"/>
        <DigestValue>1FAMS/kZPSaYQ0hD0OUb59iJij4bDlJjlxrJ6fSax/wDGCVsX26qDvOBdVPcRyDD+Lf13F/4y///N2TH5TssqA==</DigestValue>
      </Reference>
      <Reference URI="/xl/sharedStrings.xml?ContentType=application/vnd.openxmlformats-officedocument.spreadsheetml.sharedStrings+xml">
        <DigestMethod Algorithm="http://www.w3.org/2001/04/xmlenc#sha512"/>
        <DigestValue>9FXH1d09kihkh8px4QlUgeBL8jTMQXjWjYJD34PHmYZcUpw6SlNvWixv+KpDAMOkiq80HOzIV4YRao9wb1WlEw==</DigestValue>
      </Reference>
      <Reference URI="/xl/styles.xml?ContentType=application/vnd.openxmlformats-officedocument.spreadsheetml.styles+xml">
        <DigestMethod Algorithm="http://www.w3.org/2001/04/xmlenc#sha512"/>
        <DigestValue>c2S3eKo5pxyRW4Q9DLX8poiBUMZ6af95kxv5NoPtL41PFPsmcWGyUtz6MyCcrxz00jEpxcNpjdojj1t/aeYMiw==</DigestValue>
      </Reference>
      <Reference URI="/xl/theme/theme1.xml?ContentType=application/vnd.openxmlformats-officedocument.theme+xml">
        <DigestMethod Algorithm="http://www.w3.org/2001/04/xmlenc#sha512"/>
        <DigestValue>u2afMMpeE/1eOiiCVJgZLmFqT0pKOerNz2uxCicsuAGb0hgaHHHnEynngInrQIHiw9GM3GmD2YFZsooEO3uO/A==</DigestValue>
      </Reference>
      <Reference URI="/xl/workbook.xml?ContentType=application/vnd.openxmlformats-officedocument.spreadsheetml.sheet.main+xml">
        <DigestMethod Algorithm="http://www.w3.org/2001/04/xmlenc#sha512"/>
        <DigestValue>/ZijRgpu1alPX37Lh1fKsfehXro2RP4StNAXXqgh3snJl7UTsBPmLhzpK/yUNs2rFQXxe+MFJ72Nam9+q3ucGQ==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76ji+h/I6l22Xgg5OkfuEQTV3xgnP0JmFPnLgq8+hgDAgFMYDg8ivSxoW/i70dt1nshWxRgU18WrMQUvBmQ0Ig==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2ritWY1nk0AuYu1afuQvNnGS9XSpFN/dame2jln0mHlGpQ4ibjekPiv9tHl6FgPUPl1s+0newXZ3YIFECUNp6A==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7NoQcAr89k8uY6gMwO4OZfqOg4z1cauycoOW1rJQmo0hMOnuIZ4Xdck0B+1sXtJsjxYtpcvimjsfyF7NA0dExw==</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5kAwN2ryUqqT2kGA3LBNtX0Qva1dgUOVyP3gjQHvhfCO7ijNlRQhiKhIHrZ4TV6xcP78aD1Y7YDRnA2JV5wabA==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sheet1.xml?ContentType=application/vnd.openxmlformats-officedocument.spreadsheetml.worksheet+xml">
        <DigestMethod Algorithm="http://www.w3.org/2001/04/xmlenc#sha512"/>
        <DigestValue>IzOIIwb3UT/ksjbwixtEdEIumGGqBR9ZntCeZAXixO9iXxEYP9H29TVq9qcCY0ka8whHVWks61NLY9gmfxfqOA==</DigestValue>
      </Reference>
      <Reference URI="/xl/worksheets/sheet2.xml?ContentType=application/vnd.openxmlformats-officedocument.spreadsheetml.worksheet+xml">
        <DigestMethod Algorithm="http://www.w3.org/2001/04/xmlenc#sha512"/>
        <DigestValue>IuL2zeaVqHictWy2lZqNUItFywQ6dwgFTk116tsGfNWd38wfpUxTPb57RpDzP5NcZ0ARvevv1eFtqO657znjEg==</DigestValue>
      </Reference>
      <Reference URI="/xl/worksheets/sheet3.xml?ContentType=application/vnd.openxmlformats-officedocument.spreadsheetml.worksheet+xml">
        <DigestMethod Algorithm="http://www.w3.org/2001/04/xmlenc#sha512"/>
        <DigestValue>7LQqo8Yx4joVJk53tI9dQ07hFO2aYPVr0pku4qdXmREVtywq1N20kEz/IdXh3eb5Rx7nDfrUGfSvKnpYTMTPkA==</DigestValue>
      </Reference>
      <Reference URI="/xl/worksheets/sheet4.xml?ContentType=application/vnd.openxmlformats-officedocument.spreadsheetml.worksheet+xml">
        <DigestMethod Algorithm="http://www.w3.org/2001/04/xmlenc#sha512"/>
        <DigestValue>+2wAygxRMKydujzRnzAujhLyOXDUX2oQwpkQApWfgMNBE6z+sW2bny+B8CrVoyhuV2+ODHHXzrGDL3FNCdFrVg==</DigestValue>
      </Reference>
      <Reference URI="/xl/worksheets/sheet5.xml?ContentType=application/vnd.openxmlformats-officedocument.spreadsheetml.worksheet+xml">
        <DigestMethod Algorithm="http://www.w3.org/2001/04/xmlenc#sha512"/>
        <DigestValue>NKPswQSdgwdiFA8nQn4FBDIzG41HCH58U6Krneibf0FaqMphwsNE3+gBa3lBXw+vMimmbxxmuZ85JoOZM5IOzQ==</DigestValue>
      </Reference>
      <Reference URI="/xl/worksheets/sheet6.xml?ContentType=application/vnd.openxmlformats-officedocument.spreadsheetml.worksheet+xml">
        <DigestMethod Algorithm="http://www.w3.org/2001/04/xmlenc#sha512"/>
        <DigestValue>b4fBBXux3YAXJ3gABSUSyazfyIYzwWXmxOed9SDWwPoq2aLnQ4R1Pfyimukq0bD78g8HJbg1xXwj3vNbv6ztWA==</DigestValue>
      </Reference>
    </Manifest>
    <SignatureProperties>
      <SignatureProperty Id="idSignatureTime" Target="#idPackageSignature">
        <mdssi:SignatureTime xmlns:mdssi="http://schemas.openxmlformats.org/package/2006/digital-signature">
          <mdssi:Format>YYYY-MM-DDThh:mm:ssTZD</mdssi:Format>
          <mdssi:Value>2025-05-12T18:38:57Z</mdssi:Value>
        </mdssi:SignatureTime>
      </SignatureProperty>
    </SignatureProperties>
  </Object>
  <Object Id="idOfficeObject">
    <SignatureProperties>
      <SignatureProperty Id="idOfficeV1Details" Target="#idPackageSignature">
        <SignatureInfoV1 xmlns="http://schemas.microsoft.com/office/2006/digsig">
          <SetupID>{9D96DBE8-2521-47D7-A4C6-894C7067DB24}</SetupID>
          <SignatureText>JORGE ANDRES MARTINEZ ROLON</SignatureText>
          <SignatureImage/>
          <SignatureComments/>
          <WindowsVersion>10.0</WindowsVersion>
          <OfficeVersion>16.0.16731/25</OfficeVersion>
          <ApplicationVersion>16.0.16731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2025-05-12T18:38:57Z</xd:SigningTime>
          <xd:SigningCertificate>
            <xd:Cert>
              <xd:CertDigest>
                <DigestMethod Algorithm="http://www.w3.org/2001/04/xmlenc#sha512"/>
                <DigestValue>7F92ZY+cAGVN4QMOIFYFLUpxnbu1lUXbCvDRokufEICa9+XMke/umOfjNcq+xr4pRnS+u71m+NszOW5I1pzjNw==</DigestValue>
              </xd:CertDigest>
              <xd:IssuerSerial>
                <X509IssuerName>SERIALNUMBER=RUC80080610-7, CN=CODE100 S.A., OU=Prestador Cualificado de Servicios de Confianza, O=ICPP, C=PY</X509IssuerName>
                <X509SerialNumber>35619750295695716628036354024789498192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gBAAB/AAAAAAAAAAAAAAAXHAAAkQ0AACBFTUYAAAEAxBoAAKI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RXZQXsJ2UHEAAAABAAAAAkAAABMAAAAAAAAAAAAAAAAAAAA//////////9gAAAAMQAyAC8ANQAvADIAMAAyADUAAAAGAAAABgAAAAQAAAAGAAAABAAAAAYAAAAGAAAABg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Object Id="idInvalidSigLnImg">AQAAAGwAAAAAAAAAAAAAAAgBAAB/AAAAAAAAAAAAAAAXHAAAkQ0AACBFTUYAAAEARB8AAKkAAAAGAAAAAAAAAAAAAAAAAAAAgAcAADgEAAAJAgAAJQEAAAAAAAAAAAAAAAAAACjzBwCIeAQACgAAABAAAAAAAAAAAAAAAEsAAAAQAAAAAAAAAAUAAAAeAAAAGAAAAAAAAAAAAAAACQEAAIAAAAAnAAAAGAAAAAEAAAAAAAAAAAAAAAAAAAAlAAAADAAAAAEAAABMAAAAZAAAAAAAAAAAAAAACAEAAH8AAAAAAAAAAAAAAAk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8PDwAAAAAAAlAAAADAAAAAEAAABMAAAAZAAAAAAAAAAAAAAACAEAAH8AAAAAAAAAAAAAAAkBAACAAAAAIQDwAAAAAAAAAAAAAACAPwAAAAAAAAAAAACAPwAAAAAAAAAAAAAAAAAAAAAAAAAAAAAAAAAAAAAAAAAAJQAAAAwAAAAAAACAKAAAAAwAAAABAAAAJwAAABgAAAABAAAAAAAAAPDw8AAAAAAAJQAAAAwAAAABAAAATAAAAGQAAAAAAAAAAAAAAAgBAAB/AAAAAAAAAAAAAAAJAQAAgAAAACEA8AAAAAAAAAAAAAAAgD8AAAAAAAAAAAAAgD8AAAAAAAAAAAAAAAAAAAAAAAAAAAAAAAAAAAAAAAAAACUAAAAMAAAAAAAAgCgAAAAMAAAAAQAAACcAAAAYAAAAAQAAAAAAAADw8PAAAAAAACUAAAAMAAAAAQAAAEwAAABkAAAAAAAAAAAAAAAIAQAAfwAAAAAAAAAAAAAACQEAAIAAAAAhAPAAAAAAAAAAAAAAAIA/AAAAAAAAAAAAAIA/AAAAAAAAAAAAAAAAAAAAAAAAAAAAAAAAAAAAAAAAAAAlAAAADAAAAAAAAIAoAAAADAAAAAEAAAAnAAAAGAAAAAEAAAAAAAAA////AAAAAAAlAAAADAAAAAEAAABMAAAAZAAAAAAAAAAAAAAACAEAAH8AAAAAAAAAAAAAAAkBAACAAAAAIQDwAAAAAAAAAAAAAACAPwAAAAAAAAAAAACAPwAAAAAAAAAAAAAAAAAAAAAAAAAAAAAAAAAAAAAAAAAAJQAAAAwAAAAAAACAKAAAAAwAAAABAAAAJwAAABgAAAABAAAAAAAAAP///wAAAAAAJQAAAAwAAAABAAAATAAAAGQAAAAAAAAAAAAAAAgBAAB/AAAAAAAAAAAAAAAJ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RXZQXsJ2UEjAAAABAAAAA8AAABMAAAAAAAAAAAAAAAAAAAA//////////9sAAAARgBpAHIAbQBhACAAbgBvACAAdgDhAGwAaQBkAGEAAAAGAAAAAwAAAAQAAAAJAAAABgAAAAMAAAAHAAAABwAAAAMAAAAFAAAABgAAAAMAAAADAAAABwAAAAYAAABLAAAAQAAAADAAAAAFAAAAIAAAAAEAAAABAAAAEAAAAAAAAAAAAAAACQEAAIAAAAAAAAAAAAAAAAk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FdlBewnZ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YAAABIAAAAJQAAAAwAAAAEAAAAVAAAAOQAAAAqAAAAMwAAAPQAAABHAAAAAQAAAFUV2UF7CdlBKgAAADMAAAAZAAAATAAAAAAAAAAAAAAAAAAAAP//////////gAAAAEoATwBSAEcARQAgAEEATgBEAFIARQBTACAATQBBAFIAVABJAE4ARQBaACAALgAuAC4AAAAGAAAADAAAAAoAAAALAAAACAAAAAQAAAAKAAAADAAAAAsAAAAKAAAACAAAAAkAAAAEAAAADgAAAAoAAAAKAAAACAAAAAQAAAAMAAAACAAAAAkAAAAEAAAAAwAAAAMAAAADAAAASwAAAEAAAAAwAAAABQAAACAAAAABAAAAAQAAABAAAAAAAAAAAAAAAAkBAACAAAAAAAAAAAAAAAAJAQAAgAAAACUAAAAMAAAAAgAAACcAAAAYAAAABQAAAAAAAAD///8AAAAAACUAAAAMAAAABQAAAEwAAABkAAAAAAAAAFAAAAAIAQAAfAAAAAAAAABQAAAAC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KgAAAAKAAAAUAAAAFEAAABcAAAAAQAAAFUV2UF7CdlBCgAAAFAAAAAPAAAATAAAAAAAAAAAAAAAAAAAAP//////////bAAAAFMAaQBuAGQAaQBjAG8AIAB0AGkAdAB1AGwAYQByAAAABgAAAAMAAAAHAAAABwAAAAMAAAAFAAAABwAAAAMAAAAEAAAAAwAAAAQAAAAHAAAAAwAAAAYAAAAEAAAASwAAAEAAAAAwAAAABQAAACAAAAABAAAAAQAAABAAAAAAAAAAAAAAAAkBAACAAAAAAAAAAAAAAAAJAQAAgAAAACUAAAAMAAAAAgAAACcAAAAYAAAABQAAAAAAAAD///8AAAAAACUAAAAMAAAABQAAAEwAAABkAAAACQAAAGAAAAD/AAAAbAAAAAkAAABgAAAA9wAAAA0AAAAhAPAAAAAAAAAAAAAAAIA/AAAAAAAAAAAAAIA/AAAAAAAAAAAAAAAAAAAAAAAAAAAAAAAAAAAAAAAAAAAlAAAADAAAAAAAAIAoAAAADAAAAAUAAAAnAAAAGAAAAAUAAAAAAAAA////AAAAAAAlAAAADAAAAAUAAABMAAAAZAAAAAkAAABwAAAA/wAAAHwAAAAJAAAAcAAAAPcAAAANAAAAIQDwAAAAAAAAAAAAAACAPwAAAAAAAAAAAACAPwAAAAAAAAAAAAAAAAAAAAAAAAAAAAAAAAAAAAAAAAAAJQAAAAwAAAAAAACAKAAAAAwAAAAFAAAAJQAAAAwAAAABAAAAGAAAAAwAAAAAAAAAEgAAAAwAAAABAAAAFgAAAAwAAAAAAAAAVAAAADwBAAAKAAAAcAAAAP4AAAB8AAAAAQAAAFUV2UF7CdlBCgAAAHAAAAAoAAAATAAAAAQAAAAJAAAAcAAAAAABAAB9AAAAnAAAAEYAaQByAG0AYQBkAG8AIABwAG8AcgA6ACAASgBPAFIARwBFACAAQQBOAEQAUgBFAFMAIABNAEEAUgBUAEkATgBFAFoAIABSAE8ATABPAE4ABgAAAAMAAAAEAAAACQAAAAYAAAAHAAAABwAAAAMAAAAHAAAABwAAAAQAAAADAAAAAwAAAAQAAAAJAAAABwAAAAgAAAAGAAAAAwAAAAcAAAAIAAAACAAAAAcAAAAGAAAABgAAAAMAAAAKAAAABwAAAAcAAAAGAAAAAwAAAAgAAAAGAAAABgAAAAMAAAAHAAAACQAAAAUAAAAJAAAACA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C4B6BFF2-737C-4F38-8461-8BAAD2CC2ACA}"/>
</file>

<file path=customXml/itemProps2.xml><?xml version="1.0" encoding="utf-8"?>
<ds:datastoreItem xmlns:ds="http://schemas.openxmlformats.org/officeDocument/2006/customXml" ds:itemID="{4163BEC7-D39D-4ED0-A32C-BCB53A0975BB}"/>
</file>

<file path=customXml/itemProps3.xml><?xml version="1.0" encoding="utf-8"?>
<ds:datastoreItem xmlns:ds="http://schemas.openxmlformats.org/officeDocument/2006/customXml" ds:itemID="{098006D8-56F2-4384-9E8E-5D1E97B6948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INFORMACION GENERAL</vt:lpstr>
      <vt:lpstr>BALANCE</vt:lpstr>
      <vt:lpstr>RESULTADO</vt:lpstr>
      <vt:lpstr>FLUJO</vt:lpstr>
      <vt:lpstr>PATRIMONIO</vt:lpstr>
      <vt:lpstr>NOTAS A LOS ESTADOS CONTABLES</vt:lpstr>
      <vt:lpstr>BALANCE!Área_de_impresión</vt:lpstr>
      <vt:lpstr>'INFORMACION GENERAL'!Área_de_impresión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tecnology py</cp:lastModifiedBy>
  <cp:lastPrinted>2023-08-16T20:21:09Z</cp:lastPrinted>
  <dcterms:created xsi:type="dcterms:W3CDTF">2019-08-27T20:08:22Z</dcterms:created>
  <dcterms:modified xsi:type="dcterms:W3CDTF">2025-05-12T15:01:02Z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