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24226"/>
  <mc:AlternateContent xmlns:mc="http://schemas.openxmlformats.org/markup-compatibility/2006">
    <mc:Choice Requires="x15">
      <x15ac:absPath xmlns:x15ac="http://schemas.microsoft.com/office/spreadsheetml/2010/11/ac" url="C:\Users\ROMINA ROA\Desktop\"/>
    </mc:Choice>
  </mc:AlternateContent>
  <xr:revisionPtr revIDLastSave="0" documentId="13_ncr:201_{FDEB47A5-4E93-4ED9-9AEF-B04604E36287}" xr6:coauthVersionLast="47" xr6:coauthVersionMax="47" xr10:uidLastSave="{00000000-0000-0000-0000-000000000000}"/>
  <bookViews>
    <workbookView xWindow="-108" yWindow="-108" windowWidth="23256" windowHeight="12456" tabRatio="785" xr2:uid="{00000000-000D-0000-FFFF-FFFF00000000}"/>
  </bookViews>
  <sheets>
    <sheet name="INFORMACION GENERAL" sheetId="7" r:id="rId1"/>
    <sheet name="BALANCE" sheetId="6" r:id="rId2"/>
    <sheet name="RESULTADO" sheetId="10" r:id="rId3"/>
    <sheet name="PATRIMONIO" sheetId="12" r:id="rId4"/>
    <sheet name="FLUJO" sheetId="11" r:id="rId5"/>
    <sheet name="NOTAS A LOS ESTADOS CONTABLES" sheetId="9" r:id="rId6"/>
  </sheets>
  <definedNames>
    <definedName name="_xlnm._FilterDatabase" localSheetId="5" hidden="1">'NOTAS A LOS ESTADOS CONTABLES'!$B$65:$E$106</definedName>
    <definedName name="_xlnm._FilterDatabase" localSheetId="2" hidden="1">RESULTADO!$A$10:$C$77</definedName>
    <definedName name="_xlnm.Print_Area" localSheetId="1">BALANCE!$A$2:$F$84</definedName>
    <definedName name="_xlnm.Print_Area" localSheetId="0">'INFORMACION GENERAL'!$A$1:$J$90</definedName>
    <definedName name="_xlnm.Print_Area" localSheetId="5">'NOTAS A LOS ESTADOS CONTABLES'!$A$1:$G$372</definedName>
    <definedName name="_xlnm.Print_Area" localSheetId="2">RESULTADO!$A$1:$C$89</definedName>
    <definedName name="_xlnm.Print_Titles" localSheetId="1">BALANCE!$1:$1</definedName>
    <definedName name="_xlnm.Print_Titles" localSheetId="0">'INFORMACION GENERAL'!$1:$5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6" i="9" l="1"/>
  <c r="D105" i="9"/>
  <c r="D104" i="9"/>
  <c r="D103" i="9"/>
  <c r="D102" i="9"/>
  <c r="D101" i="9"/>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7" i="9"/>
  <c r="D68" i="9"/>
  <c r="J42" i="7" l="1"/>
  <c r="I42" i="7"/>
  <c r="E66" i="9"/>
  <c r="C67" i="9"/>
  <c r="C68" i="9"/>
  <c r="C69" i="9"/>
  <c r="C70" i="9"/>
  <c r="C71" i="9"/>
  <c r="C72" i="9"/>
  <c r="C73" i="9"/>
  <c r="C74" i="9"/>
  <c r="C75" i="9"/>
  <c r="C76" i="9"/>
  <c r="C77" i="9"/>
  <c r="C78" i="9"/>
  <c r="C79" i="9"/>
  <c r="C80" i="9"/>
  <c r="C81" i="9"/>
  <c r="C82" i="9"/>
  <c r="C83" i="9"/>
  <c r="C84" i="9"/>
  <c r="C85" i="9"/>
  <c r="C86" i="9"/>
  <c r="C87" i="9"/>
  <c r="C88" i="9"/>
  <c r="C89" i="9"/>
  <c r="C90" i="9"/>
  <c r="C91" i="9"/>
  <c r="C92" i="9"/>
  <c r="C93" i="9"/>
  <c r="C94" i="9"/>
  <c r="C95" i="9"/>
  <c r="C96" i="9"/>
  <c r="C97" i="9"/>
  <c r="C98" i="9"/>
  <c r="C99" i="9"/>
  <c r="C100" i="9"/>
  <c r="C101" i="9"/>
  <c r="C102" i="9"/>
  <c r="C103" i="9"/>
  <c r="C104" i="9"/>
  <c r="C105" i="9"/>
  <c r="C106" i="9"/>
  <c r="B112" i="9"/>
  <c r="B113" i="9"/>
  <c r="B114" i="9"/>
  <c r="B115" i="9"/>
  <c r="C116" i="9"/>
  <c r="E116" i="9"/>
  <c r="C122" i="9"/>
  <c r="D122" i="9"/>
  <c r="B184" i="9"/>
  <c r="C184" i="9"/>
  <c r="B194" i="9"/>
  <c r="C194" i="9"/>
  <c r="B204" i="9"/>
  <c r="C204" i="9"/>
  <c r="B211" i="9"/>
  <c r="C211" i="9"/>
  <c r="B222" i="9"/>
  <c r="C222" i="9"/>
  <c r="B243" i="9"/>
  <c r="C243" i="9"/>
  <c r="B249" i="9"/>
  <c r="C249" i="9"/>
  <c r="G257" i="9"/>
  <c r="G258" i="9"/>
  <c r="G260" i="9"/>
  <c r="G261" i="9"/>
  <c r="G262" i="9"/>
  <c r="G263" i="9"/>
  <c r="G264" i="9"/>
  <c r="B265" i="9"/>
  <c r="C265" i="9"/>
  <c r="D265" i="9"/>
  <c r="B284" i="9"/>
  <c r="C284" i="9"/>
  <c r="B292" i="9"/>
  <c r="C292" i="9"/>
  <c r="C303" i="9"/>
  <c r="C324" i="9" s="1"/>
  <c r="B324" i="9"/>
  <c r="B332" i="9"/>
  <c r="C332" i="9"/>
  <c r="G265" i="9" l="1"/>
  <c r="C66" i="9"/>
  <c r="C13" i="11" l="1"/>
  <c r="C17" i="11" s="1"/>
  <c r="C19" i="11" s="1"/>
  <c r="C35" i="11" s="1"/>
  <c r="C37" i="11" s="1"/>
  <c r="B36" i="11" s="1"/>
  <c r="I11" i="12"/>
  <c r="I15" i="12"/>
  <c r="J15" i="12"/>
  <c r="C12" i="10"/>
  <c r="C36" i="10"/>
  <c r="C42" i="10"/>
  <c r="C46" i="10"/>
  <c r="C56" i="10"/>
  <c r="C60" i="10"/>
  <c r="C64" i="10"/>
  <c r="C76" i="6"/>
  <c r="B76" i="6"/>
  <c r="C54" i="10" l="1"/>
  <c r="C73" i="10" s="1"/>
  <c r="C75" i="10" s="1"/>
  <c r="F69" i="6" l="1"/>
  <c r="F77" i="6" s="1"/>
  <c r="F57" i="6"/>
  <c r="F54" i="6"/>
  <c r="F50" i="6"/>
  <c r="F44" i="6"/>
  <c r="F36" i="6"/>
  <c r="F25" i="6"/>
  <c r="F10" i="6"/>
  <c r="C61" i="6"/>
  <c r="C52" i="6"/>
  <c r="C44" i="6"/>
  <c r="C25" i="6"/>
  <c r="C15" i="6"/>
  <c r="C10" i="6"/>
  <c r="C82" i="6" l="1"/>
  <c r="C8" i="6"/>
  <c r="F8" i="6"/>
  <c r="F43" i="6"/>
  <c r="F63" i="6" s="1"/>
  <c r="F84" i="6" s="1"/>
  <c r="C41" i="6"/>
  <c r="C84" i="6" s="1"/>
  <c r="B46" i="10" l="1"/>
  <c r="B15" i="6" l="1"/>
  <c r="B52" i="6" l="1"/>
  <c r="I14" i="12" l="1"/>
  <c r="E44" i="6"/>
  <c r="B61" i="6"/>
  <c r="E36" i="6" l="1"/>
  <c r="E50" i="6" l="1"/>
  <c r="E10" i="6"/>
  <c r="E54" i="6"/>
  <c r="E57" i="6"/>
  <c r="L15" i="12"/>
  <c r="B25" i="6"/>
  <c r="B60" i="10"/>
  <c r="B56" i="10"/>
  <c r="E43" i="6" l="1"/>
  <c r="B64" i="10"/>
  <c r="B42" i="10"/>
  <c r="B36" i="10"/>
  <c r="B12" i="10"/>
  <c r="B54" i="10" l="1"/>
  <c r="B73" i="10" s="1"/>
  <c r="B75" i="10" s="1"/>
  <c r="E75" i="6" s="1"/>
  <c r="J13" i="12" s="1"/>
  <c r="E69" i="6" l="1"/>
  <c r="E77" i="6" s="1"/>
  <c r="D14" i="12"/>
  <c r="C14" i="12"/>
  <c r="H14" i="12"/>
  <c r="B44" i="6" l="1"/>
  <c r="G14" i="12" l="1"/>
  <c r="B13" i="11"/>
  <c r="B17" i="11" s="1"/>
  <c r="J14" i="12"/>
  <c r="E25" i="6"/>
  <c r="E8" i="6" s="1"/>
  <c r="E63" i="6" s="1"/>
  <c r="F14" i="12"/>
  <c r="E14" i="12"/>
  <c r="B10" i="6"/>
  <c r="B19" i="11" l="1"/>
  <c r="B35" i="11" s="1"/>
  <c r="B82" i="6"/>
  <c r="K14" i="12"/>
  <c r="B41" i="6"/>
  <c r="B8" i="6"/>
  <c r="E84" i="6"/>
  <c r="B37" i="11" l="1"/>
  <c r="B84" i="6"/>
</calcChain>
</file>

<file path=xl/sharedStrings.xml><?xml version="1.0" encoding="utf-8"?>
<sst xmlns="http://schemas.openxmlformats.org/spreadsheetml/2006/main" count="787" uniqueCount="550">
  <si>
    <t>INFORMACION GENERAL DE LA ENTIDAD</t>
  </si>
  <si>
    <t>1.</t>
  </si>
  <si>
    <t>IDENTIFICACION</t>
  </si>
  <si>
    <t xml:space="preserve">2.            ANTECEDENTES DE CONSTITUCIÓN DE LA SOCIEDAD: </t>
  </si>
  <si>
    <t xml:space="preserve">2.1 </t>
  </si>
  <si>
    <t xml:space="preserve">2.2 </t>
  </si>
  <si>
    <t>3.</t>
  </si>
  <si>
    <t xml:space="preserve">ADMINISTRACION:     </t>
  </si>
  <si>
    <t>CARGO</t>
  </si>
  <si>
    <t>NOMBRE Y APELLIDO</t>
  </si>
  <si>
    <t>Representante(s) Legal(es)</t>
  </si>
  <si>
    <t>Presidente</t>
  </si>
  <si>
    <t xml:space="preserve">Vice Presidente </t>
  </si>
  <si>
    <t>Director</t>
  </si>
  <si>
    <t xml:space="preserve">Síndico </t>
  </si>
  <si>
    <t xml:space="preserve">4. </t>
  </si>
  <si>
    <t>CAPITAL  Y PROPIEDAD:</t>
  </si>
  <si>
    <t>Valor nominal de las acciones Gs. 1.000.000 (Guaraníes Un millón)</t>
  </si>
  <si>
    <t>N°</t>
  </si>
  <si>
    <t>Accionista</t>
  </si>
  <si>
    <t>Serie</t>
  </si>
  <si>
    <t>Número de acciones</t>
  </si>
  <si>
    <t>Cantidad de acciones</t>
  </si>
  <si>
    <t xml:space="preserve">Clase </t>
  </si>
  <si>
    <t>Voto por acción</t>
  </si>
  <si>
    <t xml:space="preserve">Voto </t>
  </si>
  <si>
    <t xml:space="preserve"> Monto </t>
  </si>
  <si>
    <t xml:space="preserve"> % de participación del capital integrado </t>
  </si>
  <si>
    <t>ORDINARIA</t>
  </si>
  <si>
    <t>1 POR ACCION</t>
  </si>
  <si>
    <t>AUDITOR EXTERNO INDEPENDIENTE</t>
  </si>
  <si>
    <t>5.1</t>
  </si>
  <si>
    <t>5.2</t>
  </si>
  <si>
    <t>DIRECTIVO</t>
  </si>
  <si>
    <t>NOMBRE DE LA ENTIDAD</t>
  </si>
  <si>
    <t xml:space="preserve">% DE PARTICIPACIÓN DEL CAPITAL INTEGRADO  </t>
  </si>
  <si>
    <t xml:space="preserve"> MONTO </t>
  </si>
  <si>
    <t>Activo</t>
  </si>
  <si>
    <t>PASIVO</t>
  </si>
  <si>
    <t>Activo Corriente</t>
  </si>
  <si>
    <t xml:space="preserve">Caja </t>
  </si>
  <si>
    <t>Bancos</t>
  </si>
  <si>
    <t>Títulos de Renta Variable</t>
  </si>
  <si>
    <t>Menos: Previsión por menor valor</t>
  </si>
  <si>
    <t>(...)</t>
  </si>
  <si>
    <t>Documentos y Cuentas a Pagar</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</si>
  <si>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</si>
  <si>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</si>
  <si>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</si>
  <si>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</si>
  <si>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</si>
  <si>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</si>
  <si>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</si>
  <si>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</si>
  <si>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IVA  a pagar</t>
  </si>
  <si>
    <t>Retenciones de impuestos</t>
  </si>
  <si>
    <t xml:space="preserve">Otros Activos </t>
  </si>
  <si>
    <t xml:space="preserve">Otros Pasivos </t>
  </si>
  <si>
    <t>Préstamos de terceros</t>
  </si>
  <si>
    <t>TOTAL ACTIVO CORRIENTE</t>
  </si>
  <si>
    <t>ACTIVO NO CORRIENTE</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</si>
  <si>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</si>
  <si>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</si>
  <si>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</si>
  <si>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</si>
  <si>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</si>
  <si>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</si>
  <si>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</si>
  <si>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</si>
  <si>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</si>
  <si>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</si>
  <si>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</si>
  <si>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</si>
  <si>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</si>
  <si>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</si>
  <si>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Gastos de desarrollo</t>
  </si>
  <si>
    <t>(Amortización Acumulada)</t>
  </si>
  <si>
    <t>TOTAL ACTIVO NO CORRIENTE</t>
  </si>
  <si>
    <t>TOTAL PASIVO Y PATRIMONIO NETO</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</si>
  <si>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</si>
  <si>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</si>
  <si>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</si>
  <si>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</si>
  <si>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</si>
  <si>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</si>
  <si>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</si>
  <si>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</si>
  <si>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</si>
  <si>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</si>
  <si>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-Ingresos por custodia de valores</t>
  </si>
  <si>
    <t>-Ingresos por venta de cartera propia</t>
  </si>
  <si>
    <t>-Ingresos por venta de cartera propia a personas y empresas relacionadas</t>
  </si>
  <si>
    <t>Gastos por comisiones y servicios</t>
  </si>
  <si>
    <t>Aranceles por negociación Bolsa de Valores</t>
  </si>
  <si>
    <t>RESULTADO OPERATIVO BRUTO</t>
  </si>
  <si>
    <t>Folletos e impresiones</t>
  </si>
  <si>
    <t>RESULTADO OPERATIVO NETO</t>
  </si>
  <si>
    <t xml:space="preserve"> Otros Ingresos</t>
  </si>
  <si>
    <t xml:space="preserve"> Otros egresos</t>
  </si>
  <si>
    <t>Generados por activos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</si>
  <si>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</si>
  <si>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</si>
  <si>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</si>
  <si>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</si>
  <si>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</si>
  <si>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</si>
  <si>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</si>
  <si>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</si>
  <si>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</si>
  <si>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</si>
  <si>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</si>
  <si>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</si>
  <si>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pagado a empleados</t>
  </si>
  <si>
    <t>Efectivo generado (usado) por otras actividades</t>
  </si>
  <si>
    <t>Total de efectivo de las actividades operativas antes de cambios en los activos de operaciones</t>
  </si>
  <si>
    <t>Fondos colocados a corto plazo</t>
  </si>
  <si>
    <t>Aumento (disminución) en pasivos operativos</t>
  </si>
  <si>
    <t>Pagos a proveedores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</si>
  <si>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</si>
  <si>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</si>
  <si>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</si>
  <si>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</si>
  <si>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</si>
  <si>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</si>
  <si>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</si>
  <si>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</si>
  <si>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</si>
  <si>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</si>
  <si>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</si>
  <si>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</si>
  <si>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</si>
  <si>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 xml:space="preserve">Aportes de capital </t>
  </si>
  <si>
    <t>Proveniente de préstamos y otras deudas</t>
  </si>
  <si>
    <t>Dividendos pagados</t>
  </si>
  <si>
    <t>Intereses pagados</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</si>
  <si>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</si>
  <si>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</si>
  <si>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</si>
  <si>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</si>
  <si>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</si>
  <si>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</si>
  <si>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</si>
  <si>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</si>
  <si>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</si>
  <si>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</si>
  <si>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Para la valuación de las inversiones serán aplicadas las normas establecidas por la Comisión Nacional de Valores y las Normas Internacionales de Información Financiera.</t>
  </si>
  <si>
    <t>3.3. Política de Constitución de Previsiones:</t>
  </si>
  <si>
    <t>La entidad no tiene saldos de clientes, que requieran la constitución de previsiones.</t>
  </si>
  <si>
    <t>Los bienes de uso son depreciados por un sistema de línea recta en función a los años de vida útil estimados.</t>
  </si>
  <si>
    <t xml:space="preserve">3.6 Flujo de Efectivo  </t>
  </si>
  <si>
    <t>3.7 Normas aplicadas para la Consolidación de estados financieros</t>
  </si>
  <si>
    <t xml:space="preserve">3.8 Gastos de Constitución y Organización </t>
  </si>
  <si>
    <t>Estas partidas han sido totalmente amortizadas.</t>
  </si>
  <si>
    <t>La empresa no ha cambiado, ni tiene previsto cambiar sus políticas y/o procedimientos contables.</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</si>
  <si>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</si>
  <si>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</si>
  <si>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</si>
  <si>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</si>
  <si>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</si>
  <si>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</si>
  <si>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</si>
  <si>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</si>
  <si>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</si>
  <si>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</si>
  <si>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</si>
  <si>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</si>
  <si>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e)  Inversiones</t>
  </si>
  <si>
    <t>g)  Bienes de Uso</t>
  </si>
  <si>
    <t>h)  Cargos Diferidos</t>
  </si>
  <si>
    <t>i)  Intangibles</t>
  </si>
  <si>
    <t>j)  Otros Activos Corrientes y No Corrientes</t>
  </si>
  <si>
    <t>l) Documentos y Cuentas por pagar</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</si>
  <si>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</si>
  <si>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</si>
  <si>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</si>
  <si>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</si>
  <si>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</si>
  <si>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</si>
  <si>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</si>
  <si>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</si>
  <si>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</si>
  <si>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</si>
  <si>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</si>
  <si>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</si>
  <si>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</si>
  <si>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</si>
  <si>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</si>
  <si>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</si>
  <si>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Total</t>
  </si>
  <si>
    <t>u)  Previsiones</t>
  </si>
  <si>
    <t>v)  Ingresos Operativos</t>
  </si>
  <si>
    <t>Otros ingresos Operativos</t>
  </si>
  <si>
    <t>w)  Otros Gastos Operativos, de Comercialización y de Administración</t>
  </si>
  <si>
    <t>x) Otros Ingresos y Egresos</t>
  </si>
  <si>
    <t>a) Compromisos Directos:</t>
  </si>
  <si>
    <t>b) Contingencias Legales:</t>
  </si>
  <si>
    <t>No existen hechos posteriores al cierre del ejercicio que impliquen alteraciones significativas a la estructura patrimonial y resultado del ejercicio.</t>
  </si>
  <si>
    <t>La firma cuenta con la libre disposición de su patrimonio.</t>
  </si>
  <si>
    <t xml:space="preserve">5.  </t>
  </si>
  <si>
    <t xml:space="preserve"> CUADRO DEL CAPITAL INTEGRADO</t>
  </si>
  <si>
    <t xml:space="preserve">Menos: Previsión por cuentas a cobrar a personas y empresas relacionadas </t>
  </si>
  <si>
    <t xml:space="preserve">Dividendos a pagar en Efectivo </t>
  </si>
  <si>
    <t xml:space="preserve">Previsiones </t>
  </si>
  <si>
    <t xml:space="preserve">Otros gastos operativos </t>
  </si>
  <si>
    <t xml:space="preserve">Otros gastos de comercialización </t>
  </si>
  <si>
    <t>OTROS INGRESOS Y EGRESOS (Nota…)</t>
  </si>
  <si>
    <t>RESULTADO EXTRAORDINARIO (Nota...)</t>
  </si>
  <si>
    <t>Efectivo y su equivalente al comienzo del período</t>
  </si>
  <si>
    <t>Efectivo y su equivalente  al cierre del período</t>
  </si>
  <si>
    <r>
      <t>3.2. Criterio de Valuación</t>
    </r>
    <r>
      <rPr>
        <sz val="9"/>
        <color indexed="8"/>
        <rFont val="Tahoma"/>
        <family val="2"/>
      </rPr>
      <t>:</t>
    </r>
  </si>
  <si>
    <r>
      <t>3.4. Política de Depreciación</t>
    </r>
    <r>
      <rPr>
        <sz val="9"/>
        <color indexed="8"/>
        <rFont val="Tahoma"/>
        <family val="2"/>
      </rPr>
      <t xml:space="preserve">: </t>
    </r>
  </si>
  <si>
    <r>
      <t>3.5 Política de Reconocimiento de Ingresos</t>
    </r>
    <r>
      <rPr>
        <sz val="9"/>
        <color indexed="8"/>
        <rFont val="Tahoma"/>
        <family val="2"/>
      </rPr>
      <t>:</t>
    </r>
  </si>
  <si>
    <t>La entidad no consolida estados financieros, pues no es vinculante de ninguna sociedad.</t>
  </si>
  <si>
    <t>NO APLICABLE</t>
  </si>
  <si>
    <t>EJERCICIO ANTERIOR</t>
  </si>
  <si>
    <t>Acumulados</t>
  </si>
  <si>
    <t>Del Ejercicio</t>
  </si>
  <si>
    <t>TOTAL ACTIVO</t>
  </si>
  <si>
    <t xml:space="preserve">1.4              FAX: </t>
  </si>
  <si>
    <t xml:space="preserve"> (En Guaraníes)</t>
  </si>
  <si>
    <t xml:space="preserve">Obligac. por Contratos de underwriting </t>
  </si>
  <si>
    <t>Cuentas a Pagar (Nota 5 - p)</t>
  </si>
  <si>
    <r>
      <t>DETALLE DE  VINCULOS PATRIMONIALES EN OTRAS ENTIDADES DE LOS DIRECTORES, SINDICOS Y OPERADORES</t>
    </r>
    <r>
      <rPr>
        <sz val="8"/>
        <color indexed="8"/>
        <rFont val="Tahoma"/>
        <family val="2"/>
      </rPr>
      <t xml:space="preserve"> </t>
    </r>
  </si>
  <si>
    <r>
      <t xml:space="preserve">-Ingresos por operaciones y servicios a personas relacionadas </t>
    </r>
    <r>
      <rPr>
        <b/>
        <sz val="8"/>
        <color indexed="8"/>
        <rFont val="Tahoma"/>
        <family val="2"/>
      </rPr>
      <t>)</t>
    </r>
  </si>
  <si>
    <t xml:space="preserve"> PERIODO ANTERIOR</t>
  </si>
  <si>
    <t>Período Actual</t>
  </si>
  <si>
    <t>Período Anterior</t>
  </si>
  <si>
    <t>Pasivo Corriente</t>
  </si>
  <si>
    <t>Préstamos Financieros  (Nota 5– k)</t>
  </si>
  <si>
    <t>Equipos de Informatica</t>
  </si>
  <si>
    <t>PATRIMONIO NETO(Nota 5 –t)</t>
  </si>
  <si>
    <t>Aranceles de la CNV</t>
  </si>
  <si>
    <t>Suscripto</t>
  </si>
  <si>
    <t>Movimientos</t>
  </si>
  <si>
    <t>Movimientos subsecuentes</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</si>
  <si>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</si>
  <si>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</si>
  <si>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</si>
  <si>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</si>
  <si>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</si>
  <si>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</si>
  <si>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</si>
  <si>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</si>
  <si>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</si>
  <si>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</si>
  <si>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</si>
  <si>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</si>
  <si>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</si>
  <si>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</si>
  <si>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 xml:space="preserve">Seguros Pagados por Adelantado  </t>
  </si>
  <si>
    <t>Acreedores Varios  (Nota 5 – l)</t>
  </si>
  <si>
    <r>
      <t xml:space="preserve">Intereses- Gastos Bancarios  </t>
    </r>
    <r>
      <rPr>
        <b/>
        <sz val="8"/>
        <color indexed="8"/>
        <rFont val="Tahoma"/>
        <family val="2"/>
      </rPr>
      <t>(Nota…)</t>
    </r>
  </si>
  <si>
    <t>Periodo Actual</t>
  </si>
  <si>
    <t>Periodo Anterior</t>
  </si>
  <si>
    <t>Banco</t>
  </si>
  <si>
    <t>BENEFICIARIO FINAL</t>
  </si>
  <si>
    <t>SOCIO</t>
  </si>
  <si>
    <t>N/A</t>
  </si>
  <si>
    <t>Porcentaje de Participacion Sustantiva</t>
  </si>
  <si>
    <t>Ganancias por Valuacion De Activos Monetarios en moneda Extranjera</t>
  </si>
  <si>
    <t>Ganancias por Valuacion de Pasivos Monetarios en moneda extranjera</t>
  </si>
  <si>
    <t>Perdidas por Valuacion de Activos Monetarios en Moneda Extranjera</t>
  </si>
  <si>
    <t>Perdidas por Valuación de Pasivos Monetarios En Moneda Extranjera</t>
  </si>
  <si>
    <t>Nombre y Apellido o Empresa</t>
  </si>
  <si>
    <t>Relación (Art. 34 Inc A)</t>
  </si>
  <si>
    <t>Relación (Art. 34 Inc B)</t>
  </si>
  <si>
    <t>Relación (Art. 34 Inc C)</t>
  </si>
  <si>
    <t>Relación (Art. 34 Inc D)</t>
  </si>
  <si>
    <t>Vicepresidente</t>
  </si>
  <si>
    <t>Síndico</t>
  </si>
  <si>
    <t>6. A) PARTE VINCULADAS O RELACIONADAS. Art. 34 de la Ley 5810/17</t>
  </si>
  <si>
    <t>Beneficiario Final</t>
  </si>
  <si>
    <t>Nota 5.  Criterios específicos de valuación.</t>
  </si>
  <si>
    <r>
      <t xml:space="preserve">Nota 4. </t>
    </r>
    <r>
      <rPr>
        <b/>
        <sz val="7"/>
        <color indexed="8"/>
        <rFont val="Times New Roman"/>
        <family val="1"/>
      </rPr>
      <t xml:space="preserve"> </t>
    </r>
    <r>
      <rPr>
        <b/>
        <u/>
        <sz val="9"/>
        <color indexed="8"/>
        <rFont val="Tahoma"/>
        <family val="2"/>
      </rPr>
      <t>Cambio de políticas y procedimientos de contabilidad</t>
    </r>
  </si>
  <si>
    <r>
      <t>Nota 3.</t>
    </r>
    <r>
      <rPr>
        <b/>
        <sz val="7"/>
        <color indexed="8"/>
        <rFont val="Times New Roman"/>
        <family val="1"/>
      </rPr>
      <t xml:space="preserve">    </t>
    </r>
    <r>
      <rPr>
        <b/>
        <u/>
        <sz val="9"/>
        <color indexed="8"/>
        <rFont val="Tahoma"/>
        <family val="2"/>
      </rPr>
      <t>Principales políticas y prácticas contables aplicadas</t>
    </r>
  </si>
  <si>
    <r>
      <t>Nota 2.</t>
    </r>
    <r>
      <rPr>
        <b/>
        <sz val="7"/>
        <color indexed="8"/>
        <rFont val="Times New Roman"/>
        <family val="1"/>
      </rPr>
      <t xml:space="preserve">    </t>
    </r>
    <r>
      <rPr>
        <b/>
        <u/>
        <sz val="9"/>
        <color indexed="8"/>
        <rFont val="Tahoma"/>
        <family val="2"/>
      </rPr>
      <t>Información básica de la empresa</t>
    </r>
  </si>
  <si>
    <r>
      <t>Nota 1.</t>
    </r>
    <r>
      <rPr>
        <b/>
        <sz val="7"/>
        <color indexed="8"/>
        <rFont val="Times New Roman"/>
        <family val="1"/>
      </rPr>
      <t xml:space="preserve">   </t>
    </r>
    <r>
      <rPr>
        <b/>
        <u/>
        <sz val="9"/>
        <color indexed="8"/>
        <rFont val="Tahoma"/>
        <family val="2"/>
      </rPr>
      <t>Consideraciones de los Estados Contables</t>
    </r>
  </si>
  <si>
    <t xml:space="preserve"> Nota 6. Información referente a contingencias y compromisos</t>
  </si>
  <si>
    <t>Nota 11. Sanciones</t>
  </si>
  <si>
    <t>Nota 10. Restricciones para Distribución de Utilidades</t>
  </si>
  <si>
    <t>Nota 9. Cambios Contables</t>
  </si>
  <si>
    <r>
      <t>Nota 8.</t>
    </r>
    <r>
      <rPr>
        <b/>
        <sz val="7"/>
        <color indexed="8"/>
        <rFont val="Times New Roman"/>
        <family val="1"/>
      </rPr>
      <t xml:space="preserve">  </t>
    </r>
    <r>
      <rPr>
        <b/>
        <sz val="9"/>
        <color indexed="8"/>
        <rFont val="Tahoma"/>
        <family val="2"/>
      </rPr>
      <t>Limitación a la Libre Disponibilidad de los activos o del patrimonio y cualquier restricción al derecho de propiedad.</t>
    </r>
  </si>
  <si>
    <r>
      <t>Nota 7.</t>
    </r>
    <r>
      <rPr>
        <b/>
        <sz val="7"/>
        <color indexed="8"/>
        <rFont val="Times New Roman"/>
        <family val="1"/>
      </rPr>
      <t xml:space="preserve">  </t>
    </r>
    <r>
      <rPr>
        <b/>
        <sz val="9"/>
        <color indexed="8"/>
        <rFont val="Tahoma"/>
        <family val="2"/>
      </rPr>
      <t>Hechos Posteriores al cierre del Ejercicio</t>
    </r>
  </si>
  <si>
    <t>Inversiones Permanentes (Nota 5- e)</t>
  </si>
  <si>
    <t>Activos Intangibles y Cargos Diferidos(Nota 5 – h )</t>
  </si>
  <si>
    <t>f) Documentos y Cuentas por Cobrar</t>
  </si>
  <si>
    <t>Accion de la Bolsa De Valores</t>
  </si>
  <si>
    <t>Cantidad</t>
  </si>
  <si>
    <t>Valor Nominal</t>
  </si>
  <si>
    <t>Saldo Periodo Actual</t>
  </si>
  <si>
    <t>Saldo Ejercicio Anterior</t>
  </si>
  <si>
    <t>Otros Ingresos Operativos  Nota 5- V</t>
  </si>
  <si>
    <t xml:space="preserve"> GASTOS DE COMERCIALIZACIÓN (Nota 5 – w)</t>
  </si>
  <si>
    <t>GASTOS DE ADMINISTRACION (Nota 5 – w)</t>
  </si>
  <si>
    <t>GASTOS OPERATIVOS (Nota 5 – w)</t>
  </si>
  <si>
    <t>Ingresos por operaciones y servicios extrabursátiles (Nota V)</t>
  </si>
  <si>
    <t>Ingresos por asesoría financiera (Nota 5 - y)</t>
  </si>
  <si>
    <t>Ingresos por intereses y dividendos de cartera propia (Nota 5- v)</t>
  </si>
  <si>
    <r>
      <t>Las 11</t>
    </r>
    <r>
      <rPr>
        <sz val="10"/>
        <color indexed="10"/>
        <rFont val="Tahoma"/>
        <family val="2"/>
      </rPr>
      <t xml:space="preserve"> </t>
    </r>
    <r>
      <rPr>
        <sz val="11"/>
        <color indexed="8"/>
        <rFont val="Tahoma"/>
        <family val="2"/>
      </rPr>
      <t>notas que se acompañan forman parte integrante de los Estados Contables.</t>
    </r>
  </si>
  <si>
    <r>
      <t>Las 11</t>
    </r>
    <r>
      <rPr>
        <sz val="10"/>
        <color indexed="10"/>
        <rFont val="Tahoma"/>
        <family val="2"/>
      </rPr>
      <t xml:space="preserve"> </t>
    </r>
    <r>
      <rPr>
        <sz val="10"/>
        <rFont val="Tahoma"/>
        <family val="2"/>
      </rPr>
      <t>notas que se acompañan forman parte integrante de los estados contables.</t>
    </r>
  </si>
  <si>
    <t>RESULTADOS FINANCIEROS (Nota C)</t>
  </si>
  <si>
    <t>Ingreso por Diferencias de cambio (Nota C)</t>
  </si>
  <si>
    <t>Diferencias de cambio (Nota C)</t>
  </si>
  <si>
    <t>Efectivo generado (usado) por otras actividades operativas</t>
  </si>
  <si>
    <t>Gtos de Const. y Org.</t>
  </si>
  <si>
    <t>Gastos de Desarrollo de Sistema</t>
  </si>
  <si>
    <t>TOTALES</t>
  </si>
  <si>
    <t>VALOR NOMINAL</t>
  </si>
  <si>
    <t>Inmuebles</t>
  </si>
  <si>
    <r>
      <t>Disponibilidades</t>
    </r>
    <r>
      <rPr>
        <sz val="14"/>
        <color indexed="8"/>
        <rFont val="Calibri"/>
        <family val="2"/>
        <scheme val="minor"/>
      </rPr>
      <t xml:space="preserve"> (</t>
    </r>
    <r>
      <rPr>
        <b/>
        <sz val="14"/>
        <color indexed="8"/>
        <rFont val="Calibri"/>
        <family val="2"/>
        <scheme val="minor"/>
      </rPr>
      <t>Nota 5 - d)</t>
    </r>
  </si>
  <si>
    <r>
      <t>Acreedores por Intermediación</t>
    </r>
    <r>
      <rPr>
        <sz val="14"/>
        <color indexed="8"/>
        <rFont val="Calibri"/>
        <family val="2"/>
        <scheme val="minor"/>
      </rPr>
      <t xml:space="preserve"> (Nota 5 - m)</t>
    </r>
  </si>
  <si>
    <r>
      <t xml:space="preserve">Obligac. por Contratos de Underwriting </t>
    </r>
    <r>
      <rPr>
        <b/>
        <sz val="14"/>
        <color indexed="8"/>
        <rFont val="Calibri"/>
        <family val="2"/>
        <scheme val="minor"/>
      </rPr>
      <t>(Nota 6 – p)</t>
    </r>
  </si>
  <si>
    <r>
      <t>Menos: Previsión para incobrables</t>
    </r>
    <r>
      <rPr>
        <b/>
        <sz val="14"/>
        <color indexed="8"/>
        <rFont val="Calibri"/>
        <family val="2"/>
        <scheme val="minor"/>
      </rPr>
      <t xml:space="preserve"> </t>
    </r>
    <r>
      <rPr>
        <sz val="14"/>
        <color indexed="8"/>
        <rFont val="Calibri"/>
        <family val="2"/>
        <scheme val="minor"/>
      </rPr>
      <t xml:space="preserve"> Acciones Emitidas</t>
    </r>
  </si>
  <si>
    <r>
      <t xml:space="preserve">Otros Activos Corrientes </t>
    </r>
    <r>
      <rPr>
        <b/>
        <sz val="14"/>
        <color indexed="8"/>
        <rFont val="Calibri"/>
        <family val="2"/>
        <scheme val="minor"/>
      </rPr>
      <t>(Nota 5 - j)</t>
    </r>
  </si>
  <si>
    <r>
      <t>Menos: Previsión para incobrables</t>
    </r>
    <r>
      <rPr>
        <b/>
        <sz val="14"/>
        <color indexed="8"/>
        <rFont val="Calibri"/>
        <family val="2"/>
        <scheme val="minor"/>
      </rPr>
      <t xml:space="preserve"> </t>
    </r>
  </si>
  <si>
    <r>
      <t>Intereses a Devengar</t>
    </r>
    <r>
      <rPr>
        <b/>
        <sz val="14"/>
        <color indexed="8"/>
        <rFont val="Calibri"/>
        <family val="2"/>
        <scheme val="minor"/>
      </rPr>
      <t xml:space="preserve"> </t>
    </r>
  </si>
  <si>
    <r>
      <t xml:space="preserve">Derechos sobre títulos por Contratos  de Underwriting </t>
    </r>
    <r>
      <rPr>
        <b/>
        <sz val="14"/>
        <color indexed="8"/>
        <rFont val="Calibri"/>
        <family val="2"/>
        <scheme val="minor"/>
      </rPr>
      <t>(Nota 6- f)</t>
    </r>
  </si>
  <si>
    <r>
      <t>Otras contingencias</t>
    </r>
    <r>
      <rPr>
        <b/>
        <sz val="14"/>
        <color indexed="8"/>
        <rFont val="Calibri"/>
        <family val="2"/>
        <scheme val="minor"/>
      </rPr>
      <t xml:space="preserve"> </t>
    </r>
  </si>
  <si>
    <r>
      <t>Otros Pasivos no  Corrientes</t>
    </r>
    <r>
      <rPr>
        <b/>
        <sz val="14"/>
        <color indexed="8"/>
        <rFont val="Calibri"/>
        <family val="2"/>
        <scheme val="minor"/>
      </rPr>
      <t xml:space="preserve"> </t>
    </r>
  </si>
  <si>
    <t>ACWM CASA DE BOLSA S.A.</t>
  </si>
  <si>
    <t xml:space="preserve">                                              ACWM CASA DE BOLSA S.A.</t>
  </si>
  <si>
    <t>NOMBRE O RAZON SOCIAL: ACWM CASA DE BOLSA S.A.</t>
  </si>
  <si>
    <t xml:space="preserve">REGISTRO CNV:   </t>
  </si>
  <si>
    <t>ESCRITURA Nº 1803                             FECHA: 22/10/2021</t>
  </si>
  <si>
    <t>INSCRIPCION EN EL REGISTRO PUBLICO Nº: 329 SERIE B FOLIO 329</t>
  </si>
  <si>
    <t>Anibal Casas Arregui</t>
  </si>
  <si>
    <t>Elias Roberto Finkelberg</t>
  </si>
  <si>
    <t>Rosanna Maria Coscia Serrati</t>
  </si>
  <si>
    <t>Raul Fernando Vargas</t>
  </si>
  <si>
    <t>Capital Social (de acuerdo al artículo 5º. de los estatutos sociales) Gs. 2.600.000.000, distribuido en 2.600 acciones nominativas ordinarias, de valor nominal de Gs. 1.000.000 cada una.</t>
  </si>
  <si>
    <t xml:space="preserve">INSCRIPCIÓN EN EL REGISTRO PUBLICO: Nº 329 FOLIO Nº 329  – Fecha: 10/02/2022  </t>
  </si>
  <si>
    <t>Capital Emitido G. 2.600.000.000.-</t>
  </si>
  <si>
    <t>Capital Suscripto G 2.600.000.000.-</t>
  </si>
  <si>
    <t>ANIBAL CASAS ARREGUI</t>
  </si>
  <si>
    <t>ROBERTO FINKELBERG</t>
  </si>
  <si>
    <t>01 AL 2599</t>
  </si>
  <si>
    <t>2600 AL 2600</t>
  </si>
  <si>
    <t>2599 VOTOS</t>
  </si>
  <si>
    <t>1 VOTO</t>
  </si>
  <si>
    <t>ACWM CASA DE BOLSA SOCIEDAD ANONIMA fue constituida por Escritura Pública N.º1.803 de fecha 22 de octubre del 2021, pasada ante el Escribano Público Luis Enrique Peroni Giralt, Notario y Escribano Público, con Registro Nro.528 en donde constan su denominación, objeto, capital social, sistemas de administración y demás modalidades, inscribiéndose en la Dirección General de los Registros Públicos Sección Personas Jurídicas y Asociaciones, como Matrícula 37070, Serie Comercial, bajo el N.º 11732453, folio 01-15, de fecha 03/02/2022 y sin fecha reingreso y en Registro Público de Comercio, Secc. Comercio como matrícula comercial N.º 329 Serie Comercial bajo el N.º 1 al folio 1 y siguientes, en fecha 22/10/2021 y reingreso en fecha 10/02/2022.</t>
  </si>
  <si>
    <t>La entidad  tiene participación en la Bolsa de Valores por valor de  Gs. 1.003.000.000 (Guaraníes Mil tres millones).-</t>
  </si>
  <si>
    <t>ACWM CASA DE BOLSA S.A., al cierre del periodo considerado cuenta con participación en BVPASA (Bolsa de Valores y Productos Asunción S.A.) de acuerdo a lo establecido en la Ley 5810/17 del Mercado de Capitales.</t>
  </si>
  <si>
    <t>Accionista 99,96%</t>
  </si>
  <si>
    <t>Accionista 0,04%</t>
  </si>
  <si>
    <t>Capital Integrado G. 2.600.000.000.-</t>
  </si>
  <si>
    <t>VALOR DE MERCADO</t>
  </si>
  <si>
    <t>Diferencia de Cambio</t>
  </si>
  <si>
    <t>OTROS</t>
  </si>
  <si>
    <t>Superavit por Revaluacion de acciones</t>
  </si>
  <si>
    <t>Aportes para futura Capitalizacion</t>
  </si>
  <si>
    <t>Aportes para Futura Capitalizacion</t>
  </si>
  <si>
    <t>Período Actual Gs.</t>
  </si>
  <si>
    <t>Período Anterior Gs.</t>
  </si>
  <si>
    <t>Detalle de la Póliza</t>
  </si>
  <si>
    <t xml:space="preserve">Asegurado : BOLSA DE VALORES Y PRODUCTOS DE ASUNCION SA </t>
  </si>
  <si>
    <t xml:space="preserve">Período Actual </t>
  </si>
  <si>
    <t>en Gs.</t>
  </si>
  <si>
    <t>TOTAL</t>
  </si>
  <si>
    <t xml:space="preserve"> Igual Período de año anterior</t>
  </si>
  <si>
    <t xml:space="preserve">      en Gs.</t>
  </si>
  <si>
    <t>Otros Gastos de Comercialización</t>
  </si>
  <si>
    <t>Este rubro está compuesto por las siguientes cuentas:</t>
  </si>
  <si>
    <t xml:space="preserve">Otros Gastos de Administración </t>
  </si>
  <si>
    <t>Compañía de Seguro : SANCOR SEGUROS DEL PARAGUAY SA</t>
  </si>
  <si>
    <t>Tomador: ACWM CASA DE BOLSA SA</t>
  </si>
  <si>
    <t xml:space="preserve">k) Préstamos Financieros (Pasivo Corriente) </t>
  </si>
  <si>
    <t>m) Acreedores por Intermediación:</t>
  </si>
  <si>
    <t>y) Resultados Financieros</t>
  </si>
  <si>
    <t xml:space="preserve">z) Resultados Extraordinarios </t>
  </si>
  <si>
    <t xml:space="preserve">c) Garantías Constituidas: </t>
  </si>
  <si>
    <t>Póliza de Caución / Garantía de Desempeño Profesional</t>
  </si>
  <si>
    <t>Expensas</t>
  </si>
  <si>
    <t>Gastos de mantenimiento</t>
  </si>
  <si>
    <t>Gastos de Escribania</t>
  </si>
  <si>
    <t>Instalaciones</t>
  </si>
  <si>
    <t>Muebles y Utiles</t>
  </si>
  <si>
    <t>Diferencia de Cambio ganancia</t>
  </si>
  <si>
    <t>Cuentas a Pagar a Personas y Empresas Relacionadas (Nota 5– r )</t>
  </si>
  <si>
    <t>Anticipo de fondo operativo</t>
  </si>
  <si>
    <t>Cuentas a Pagar a Personas y Empresas Relacionadas (Nota 5 - o)</t>
  </si>
  <si>
    <t>Aguinaldos</t>
  </si>
  <si>
    <t>El flujo de efectivo fue adecuado al formato requerido en el anexo F del titulo 3 de la RES. 35/2023.</t>
  </si>
  <si>
    <t>Banco Interfisa Cta Cte . 221045209</t>
  </si>
  <si>
    <t>Banco Continental Cta Cte. - Guaranies - 012341629207</t>
  </si>
  <si>
    <t>Banco Continental Caja de Ahorro - Guaranies - 012521280607</t>
  </si>
  <si>
    <t>Areti Bank - Cta. Cte. - Dolares - 20012020200100101</t>
  </si>
  <si>
    <t>WSC Westside Consultants</t>
  </si>
  <si>
    <t>Safra National Bank - Cta. Cte. - Dolares - 17303902</t>
  </si>
  <si>
    <t>Safra National Bank - Cta. Cte. - Dolares - 17305697</t>
  </si>
  <si>
    <t>Títulos y valores negociables Gs.</t>
  </si>
  <si>
    <t>Títulos y valores negociables USD</t>
  </si>
  <si>
    <t>Títulos y valores en reporto Gs.</t>
  </si>
  <si>
    <t>Cheques descontados en cartera Gs.</t>
  </si>
  <si>
    <t>Cheques descontados en cartera USD</t>
  </si>
  <si>
    <t>Mejoras en propiedad de terceros</t>
  </si>
  <si>
    <t>IVA Crédito 10 %</t>
  </si>
  <si>
    <t>Retencion Iva</t>
  </si>
  <si>
    <t>Instituto de Prevision Social a pagar</t>
  </si>
  <si>
    <t>Sueldos a Pagar</t>
  </si>
  <si>
    <t>Acreedores por valores recibidos Gs.</t>
  </si>
  <si>
    <t>Acreedores por valores recibidos USD</t>
  </si>
  <si>
    <t>Comision de Corretaje</t>
  </si>
  <si>
    <t>Publicidad y Propaganda</t>
  </si>
  <si>
    <t>Cuotas y Suscripciones</t>
  </si>
  <si>
    <t>Sueldos y Jornales</t>
  </si>
  <si>
    <t>Aporte Patronal IPS</t>
  </si>
  <si>
    <t>Honorarios Profesionales</t>
  </si>
  <si>
    <t>Honorarios por Auditoría Externa</t>
  </si>
  <si>
    <t>Impresos y Útiles</t>
  </si>
  <si>
    <t>Utiles de Oficina</t>
  </si>
  <si>
    <t>Gastos de Limpieza</t>
  </si>
  <si>
    <t>Gastos de Mantenimiento</t>
  </si>
  <si>
    <t>Gastos de Informatica</t>
  </si>
  <si>
    <t>Combustibles y Lubricantes</t>
  </si>
  <si>
    <t>Movilidad, viáticos y hospedaje</t>
  </si>
  <si>
    <t>Seguros Pagados</t>
  </si>
  <si>
    <t>Gastos Generales</t>
  </si>
  <si>
    <t>Pasajes y Viáticos</t>
  </si>
  <si>
    <t>Gastos de Comunicacion</t>
  </si>
  <si>
    <t>Gastos de Consumision</t>
  </si>
  <si>
    <t>Fletes y encomiendas local</t>
  </si>
  <si>
    <t>Gastos Adm. no deducibles</t>
  </si>
  <si>
    <t>No Posee sanciones con la Superintendencia de Valores u otras entidades fiscalizadoras.</t>
  </si>
  <si>
    <t>Grupo Gala S.A. - Accionista con el 10%</t>
  </si>
  <si>
    <t>Accionista con el 99,96%</t>
  </si>
  <si>
    <t>Auditor Interno</t>
  </si>
  <si>
    <t>Grupo Gala S.A. - Accionista con el 30%</t>
  </si>
  <si>
    <t>Los estados contables expuestos han sido formulados según lo establecido en la Resolucion N° 35/2023 de la Comisión Nacional de Valores, siguiendo instrucciones y normas contables.</t>
  </si>
  <si>
    <t>Las cuentas en moneda extranjera se valúan a su valor de cotización al cierre, de acuerdo a las disposiciones de la DNIT,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</si>
  <si>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Las transacciones en moneda extranjera son convertidas al guaraní a la cotización vigente en la fecha de la transacción, utilizando el tipo comprador para el reconocimiento de los ingresos, y tipo vendedor para los gastos. Los saldos activos y los pasivos en moneda extranjera son ajustados al cierre de cada periodo al tipo de cambio establecido por la DNIT para esas fechas. Las diferencias de cambio son registradas en cuentas de resultados.</t>
  </si>
  <si>
    <t>La Entidad ya ha celebrado operaciones en el ejercicio 2023, como política de reconocimiento de Ingresos tiene  el criterio de que los ingresos sean  reconocidos con base en el criterio de lo devengado, de conformidad con las disposiciones de las Normas Contables.</t>
  </si>
  <si>
    <t>Saldo al inicio del ejercicio</t>
  </si>
  <si>
    <t>Transf. a dividendos a pagar</t>
  </si>
  <si>
    <t>Bonos Financieros - Repo</t>
  </si>
  <si>
    <t>Acción de la Bolsa de Valores - BVPASA</t>
  </si>
  <si>
    <t>Deud. por venta de instrumentos de cartera propia</t>
  </si>
  <si>
    <t>Muebles y Útiles</t>
  </si>
  <si>
    <t>(-) Deprec. Acum. - Muebles y Útiles</t>
  </si>
  <si>
    <t>Eq. de Informática</t>
  </si>
  <si>
    <t>(-) Deprec. Acum. - Eq. de Informática</t>
  </si>
  <si>
    <t>(-) Deprec. Acum. - Instalaciones</t>
  </si>
  <si>
    <t>Mejora en Predio Ajeno</t>
  </si>
  <si>
    <t>Capital integrado en efectivo</t>
  </si>
  <si>
    <t>Aportes irrevocables para integración de capital</t>
  </si>
  <si>
    <t>Superávit por revaluación de acciones</t>
  </si>
  <si>
    <t>Publicidad y propaganda</t>
  </si>
  <si>
    <t>Otros gastos administrativos</t>
  </si>
  <si>
    <t>Seguros pagados</t>
  </si>
  <si>
    <t>Sueldos y jornales/Administrativo</t>
  </si>
  <si>
    <t>Aporte patronal</t>
  </si>
  <si>
    <t>Comisiones y gastos bancarios</t>
  </si>
  <si>
    <t>Banco Rio  Cta. Cte. - Guaranies - 0813460006</t>
  </si>
  <si>
    <t>Banco Rio  Cta. Cte. - Dolares - 0880858006</t>
  </si>
  <si>
    <t>Ingresos por asesoramiento financiero</t>
  </si>
  <si>
    <t>Interés, Comisión Gtos. Bancarios</t>
  </si>
  <si>
    <t>Banco Rio  Cta. Cte. - Guaranies - 082314938001</t>
  </si>
  <si>
    <t>Banco Rio  Cta. Cte. - Dolares - 082681280002</t>
  </si>
  <si>
    <t>AD CAP -  #57157 - Comitente N° 500163</t>
  </si>
  <si>
    <t>AD CAP -  #57157 - Comitente N° 500169</t>
  </si>
  <si>
    <t>Guaranies</t>
  </si>
  <si>
    <t>Dolares</t>
  </si>
  <si>
    <t>Títulos y valores en reporto USD</t>
  </si>
  <si>
    <t>Número de Póliza : 1514002988</t>
  </si>
  <si>
    <t>Fecha de emisión : 25/04/2024</t>
  </si>
  <si>
    <t>Vigencia desde : 01/05/2024</t>
  </si>
  <si>
    <t>Vigencia hasta : 01/05/2025</t>
  </si>
  <si>
    <t xml:space="preserve">Plazo en días : 365 días </t>
  </si>
  <si>
    <t>Capital máximo asegurado : 750.000.000.-</t>
  </si>
  <si>
    <t>Luis Maria Talavera Insfran</t>
  </si>
  <si>
    <t>Gerente General</t>
  </si>
  <si>
    <r>
      <rPr>
        <b/>
        <sz val="8"/>
        <color theme="1"/>
        <rFont val="Tahoma"/>
        <family val="2"/>
      </rPr>
      <t>AUDITOR  EXTERNO   INDEPENDIENTE DESIGNADO:</t>
    </r>
    <r>
      <rPr>
        <sz val="8"/>
        <color theme="1"/>
        <rFont val="Tahoma"/>
        <family val="2"/>
      </rPr>
      <t xml:space="preserve"> PCG AUDITORES Y CONSULTORES</t>
    </r>
  </si>
  <si>
    <r>
      <rPr>
        <b/>
        <sz val="8"/>
        <color theme="1"/>
        <rFont val="Tahoma"/>
        <family val="2"/>
      </rPr>
      <t>NÚMERO DE INSCRIPCIÓN EN EL REGISTRO DE LA CNV</t>
    </r>
    <r>
      <rPr>
        <sz val="8"/>
        <color theme="1"/>
        <rFont val="Tahoma"/>
        <family val="2"/>
      </rPr>
      <t>: AE049/2009</t>
    </r>
  </si>
  <si>
    <t>Títulos de Renta fija</t>
  </si>
  <si>
    <t>Intereses a cobrar - Renta fija</t>
  </si>
  <si>
    <t>(-) Intereses a devengar - Renta fija</t>
  </si>
  <si>
    <t>Inversiones en renta fija</t>
  </si>
  <si>
    <t>Zeta Bank Caja de Ahorro Guaranies - 0193105657</t>
  </si>
  <si>
    <t>Zeta Bank Caja de Ahorro Guaranies - 0193105247</t>
  </si>
  <si>
    <t>Zeta Bank Caja de Ahorro Dolares - 0113105658</t>
  </si>
  <si>
    <t>Zeta Bank Caja de Ahorro Dolares - 0113105248</t>
  </si>
  <si>
    <t>Banco Continental Cta. Cte. - Guaranies - 0117341209</t>
  </si>
  <si>
    <t>Banco Continental Caja de Ahorro - Guaranies - 12521282901</t>
  </si>
  <si>
    <t>Banco Continental Caja de Ahorro - Guaranies - 012317343205</t>
  </si>
  <si>
    <t>Banco Continental Cta. Cte. - Dolares - 12633136606</t>
  </si>
  <si>
    <t>Banco Continental Cta. Cte. - Dolares - 12766136209</t>
  </si>
  <si>
    <t>Banco Continental Cta. Cte. - Dolares - 12635477305</t>
  </si>
  <si>
    <t>Banco Continental Caja de Ahorro - Dolares - 12766138205</t>
  </si>
  <si>
    <t>Banco Continental Cta. Cte. - Dolares - 12635485308</t>
  </si>
  <si>
    <t>Stonex Financial Inc.</t>
  </si>
  <si>
    <t>Banco Interfisa Cta Cte . 229045208</t>
  </si>
  <si>
    <t>Int. a cobrar - Bonos Corporativos</t>
  </si>
  <si>
    <t>(-) Int. a devengar - Bonos Corporativos</t>
  </si>
  <si>
    <t>Inversiones Temporarias (Nota 5 –f )</t>
  </si>
  <si>
    <t xml:space="preserve">Otros Pasivos Corrientes  </t>
  </si>
  <si>
    <t>Intereses ganados por instrumentos financieros en cartera</t>
  </si>
  <si>
    <t>Alquileres pagados</t>
  </si>
  <si>
    <t>Operador</t>
  </si>
  <si>
    <t>Eusebio Javier Gimenez Bogado</t>
  </si>
  <si>
    <t>IVA Debito Fiscal</t>
  </si>
  <si>
    <t>Aportes y Retenciones a pagar</t>
  </si>
  <si>
    <t>Sueldos a pagar</t>
  </si>
  <si>
    <t>Aporte para futura capitalizaciones</t>
  </si>
  <si>
    <t>(-) Depreciaciones acumuladas</t>
  </si>
  <si>
    <t>Int. a cobrar - Renta fija</t>
  </si>
  <si>
    <t>(-) Int. a devengar - Renta fija</t>
  </si>
  <si>
    <t>Cheques descontados en cartera</t>
  </si>
  <si>
    <t>INVIU - PERSHING - # 539 / NVI002822</t>
  </si>
  <si>
    <t>INVIU - PERSHING - # 538 / NVI002822</t>
  </si>
  <si>
    <t>BIENES DE USO (Nota 5 - g)</t>
  </si>
  <si>
    <t xml:space="preserve">Retención de IVA  </t>
  </si>
  <si>
    <t>Créditos (Nota 5 - j)</t>
  </si>
  <si>
    <t>Créditos por impuestos (Nota 5 - j)</t>
  </si>
  <si>
    <t>Acreedores por negociacion</t>
  </si>
  <si>
    <t>Provisiones  (Nota 5– q)</t>
  </si>
  <si>
    <t>Honorarios a Pagar</t>
  </si>
  <si>
    <t>Ingresos varios</t>
  </si>
  <si>
    <t>Depreciacion del ejercicio</t>
  </si>
  <si>
    <t>Generados por pasivos (Nota 5 – y)</t>
  </si>
  <si>
    <t>1.1              CODIGO BOLSA.:  8021</t>
  </si>
  <si>
    <t>Jerónimo Pascual Clementi</t>
  </si>
  <si>
    <t>1.3              TELEFONO: 0984-851900</t>
  </si>
  <si>
    <t>1.6              SITIO PAGINA WEB: www.acwm.com.py</t>
  </si>
  <si>
    <t>1.5              E-MAIL: administracion@acwm.com.py</t>
  </si>
  <si>
    <t>1.2              DIRECCION OFICINA PRINCIPAL: AVIADORES DEL CHACO N° 2581 - EDIFICIO SKYPARK, TORRE 3, OFICINA 14 A</t>
  </si>
  <si>
    <t>1.7              DOMICILIO LEGAL: AVIADORES DEL CHACO N° 2581 - EDIFICIO SKYPARK, TORRE 3, OFICINA 14 A</t>
  </si>
  <si>
    <t>Información al 31/03/2025</t>
  </si>
  <si>
    <t>CORRESPONDIENTE AL 31/03/2025  PRESENTADO EN FORMA COMPARATIVA AL 31/12/2024</t>
  </si>
  <si>
    <t>Gastos pagados por adelantado</t>
  </si>
  <si>
    <t>CORRESPONDIENTE AL 31/03/2025  PRESENTADO EN FORMA COMPARATIVA AL 31/03/2024</t>
  </si>
  <si>
    <t xml:space="preserve">                                                        NOTAS A LOS ESTADOS FINANCIEROS AL 31/03/2025</t>
  </si>
  <si>
    <t>Ueno Bank  Cta. Cte. - Dolares - 900695030</t>
  </si>
  <si>
    <t>Puente Administradora de Fondos Patrimoniales de Inversion S.A. Contrato N° 3339</t>
  </si>
  <si>
    <t>Puente Administradora de Fondos Patrimoniales de Inversion S.A. Contrato N° 3270</t>
  </si>
  <si>
    <t>Puente Administradora de Fondos Patrimoniales de Inversion S.A. Contrato N° 3074</t>
  </si>
  <si>
    <t>Puente Administradora de Fondos Patrimoniales de Inversion S.A. Contrato N° 3065</t>
  </si>
  <si>
    <t>Puente Administradora de Fondos Patrimoniales de Inversion S.A. Contrato N° 2948</t>
  </si>
  <si>
    <t>Puente Administradora de Fondos Patrimoniales de Inversion S.A. Contrato N° 2721</t>
  </si>
  <si>
    <t>Puente Administradora de Fondos Patrimoniales de Inversion S.A. Contrato N° 2644</t>
  </si>
  <si>
    <t>Puente Administradora de Fondos Patrimoniales de Inversion S.A. Contrato N° 2577</t>
  </si>
  <si>
    <t>Impuesto a la renta a pagar</t>
  </si>
  <si>
    <t>El Directorio de ACWM CASA DE BOLSA S.A., ha aprobado los Estados Contables al 31/03/2025</t>
  </si>
  <si>
    <t>Basa Administradora de Fondos Patrimoniales de Inversiones S.A.</t>
  </si>
  <si>
    <t>Pérdidas/Ganancias Acumuladas</t>
  </si>
  <si>
    <t>Oficial de Cumplimiento Interino</t>
  </si>
  <si>
    <t>Comisiones cobradas por compra de cheques</t>
  </si>
  <si>
    <t>Intereses/Comisiones ganados por descuento de cheques</t>
  </si>
  <si>
    <t>S&amp;C Inversiones S.A.  - Accionista con el 99%</t>
  </si>
  <si>
    <t>Intereses por operación de Reporto</t>
  </si>
  <si>
    <t>Comisiones por operación de Reporto</t>
  </si>
  <si>
    <t>Interes por Corretaje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</si>
</sst>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 #,##0_ ;_ * \-#,##0_ ;_ * &quot;-&quot;??_ ;_ @_ "/>
    <numFmt numFmtId="168" formatCode="_-* #,##0\ _€_-;\-* #,##0\ _€_-;_-* &quot;-&quot;\ _€_-;_-@_-"/>
    <numFmt numFmtId="169" formatCode="_(* #,##0.00_);_(* \(#,##0.00\);_(* \-??_);_(@_)"/>
    <numFmt numFmtId="170" formatCode="_-* #,##0.00\ _€_-;\-* #,##0.00\ _€_-;_-* &quot;-&quot;??\ _€_-;_-@_-"/>
    <numFmt numFmtId="171" formatCode="_-* #,##0_-;\-* #,##0_-;_-* &quot;-&quot;??_-;_-@_-"/>
    <numFmt numFmtId="172" formatCode="#,##0.000"/>
  </numFmts>
  <fonts count="70" x14ac:knownFonts="1">
    <font>
      <sz val="11"/>
      <color theme="1"/>
      <name val="Calibri"/>
      <family val="2"/>
      <scheme val="minor"/>
    </font>
    <font>
      <b/>
      <sz val="9"/>
      <color indexed="8"/>
      <name val="Tahoma"/>
      <family val="2"/>
    </font>
    <font>
      <sz val="9"/>
      <color indexed="8"/>
      <name val="Tahoma"/>
      <family val="2"/>
    </font>
    <font>
      <b/>
      <sz val="7"/>
      <color indexed="8"/>
      <name val="Times New Roman"/>
      <family val="1"/>
    </font>
    <font>
      <b/>
      <u/>
      <sz val="9"/>
      <color indexed="8"/>
      <name val="Tahoma"/>
      <family val="2"/>
    </font>
    <font>
      <sz val="8"/>
      <color indexed="8"/>
      <name val="Tahoma"/>
      <family val="2"/>
    </font>
    <font>
      <b/>
      <sz val="8"/>
      <color indexed="8"/>
      <name val="Tahoma"/>
      <family val="2"/>
    </font>
    <font>
      <sz val="10"/>
      <name val="Arial"/>
      <family val="2"/>
    </font>
    <font>
      <sz val="8"/>
      <name val="Tahoma"/>
      <family val="2"/>
    </font>
    <font>
      <sz val="10"/>
      <name val="Tahoma"/>
      <family val="2"/>
    </font>
    <font>
      <b/>
      <sz val="8"/>
      <name val="Tahoma"/>
      <family val="2"/>
    </font>
    <font>
      <sz val="9"/>
      <name val="Tahoma"/>
      <family val="2"/>
    </font>
    <font>
      <sz val="11"/>
      <name val="Calibri"/>
      <family val="2"/>
    </font>
    <font>
      <sz val="11"/>
      <color indexed="8"/>
      <name val="Tahoma"/>
      <family val="2"/>
    </font>
    <font>
      <b/>
      <sz val="10"/>
      <name val="Arial"/>
      <family val="2"/>
    </font>
    <font>
      <b/>
      <sz val="9"/>
      <name val="Arial"/>
      <family val="2"/>
    </font>
    <font>
      <b/>
      <sz val="11"/>
      <name val="Arial"/>
      <family val="2"/>
    </font>
    <font>
      <sz val="10"/>
      <color indexed="10"/>
      <name val="Tahoma"/>
      <family val="2"/>
    </font>
    <font>
      <sz val="11"/>
      <color theme="1"/>
      <name val="Calibri"/>
      <family val="2"/>
      <scheme val="minor"/>
    </font>
    <font>
      <sz val="11"/>
      <color theme="0"/>
      <name val="Calibri"/>
      <family val="2"/>
      <scheme val="minor"/>
    </font>
    <font>
      <u/>
      <sz val="11"/>
      <color theme="10"/>
      <name val="Calibri"/>
      <family val="2"/>
    </font>
    <font>
      <b/>
      <sz val="11"/>
      <color theme="1"/>
      <name val="Calibri"/>
      <family val="2"/>
      <scheme val="minor"/>
    </font>
    <font>
      <b/>
      <sz val="14"/>
      <color theme="1"/>
      <name val="Tahoma"/>
      <family val="2"/>
    </font>
    <font>
      <sz val="14"/>
      <color theme="1"/>
      <name val="Tahoma"/>
      <family val="2"/>
    </font>
    <font>
      <sz val="14"/>
      <color rgb="FFFF0000"/>
      <name val="Tahoma"/>
      <family val="2"/>
    </font>
    <font>
      <b/>
      <sz val="11"/>
      <color theme="1"/>
      <name val="Times New Roman"/>
      <family val="1"/>
    </font>
    <font>
      <b/>
      <sz val="8"/>
      <color theme="1"/>
      <name val="Tahoma"/>
      <family val="2"/>
    </font>
    <font>
      <sz val="9"/>
      <color theme="1"/>
      <name val="Tahoma"/>
      <family val="2"/>
    </font>
    <font>
      <b/>
      <sz val="9"/>
      <color theme="1"/>
      <name val="Tahoma"/>
      <family val="2"/>
    </font>
    <font>
      <sz val="8"/>
      <color theme="1"/>
      <name val="Tahoma"/>
      <family val="2"/>
    </font>
    <font>
      <sz val="8"/>
      <color rgb="FF000000"/>
      <name val="Tahoma"/>
      <family val="2"/>
    </font>
    <font>
      <sz val="9"/>
      <color theme="1"/>
      <name val="Arial"/>
      <family val="2"/>
    </font>
    <font>
      <sz val="8"/>
      <color theme="1"/>
      <name val="Calibri"/>
      <family val="2"/>
      <scheme val="minor"/>
    </font>
    <font>
      <u/>
      <sz val="8"/>
      <color theme="10"/>
      <name val="Calibri"/>
      <family val="2"/>
    </font>
    <font>
      <u/>
      <sz val="8"/>
      <color theme="1"/>
      <name val="Tahoma"/>
      <family val="2"/>
    </font>
    <font>
      <sz val="10"/>
      <color theme="1"/>
      <name val="Tahoma"/>
      <family val="2"/>
    </font>
    <font>
      <b/>
      <sz val="10"/>
      <color theme="1"/>
      <name val="Tahoma"/>
      <family val="2"/>
    </font>
    <font>
      <b/>
      <sz val="11"/>
      <color rgb="FF000000"/>
      <name val="Tahoma"/>
      <family val="2"/>
    </font>
    <font>
      <sz val="11"/>
      <color rgb="FF000000"/>
      <name val="Tahoma"/>
      <family val="2"/>
    </font>
    <font>
      <sz val="11"/>
      <color theme="1"/>
      <name val="Tahoma"/>
      <family val="2"/>
    </font>
    <font>
      <sz val="10"/>
      <color rgb="FF000000"/>
      <name val="Tahoma"/>
      <family val="2"/>
    </font>
    <font>
      <b/>
      <sz val="10"/>
      <color rgb="FF000000"/>
      <name val="Tahoma"/>
      <family val="2"/>
    </font>
    <font>
      <b/>
      <sz val="9"/>
      <color rgb="FF000000"/>
      <name val="Tahoma"/>
      <family val="2"/>
    </font>
    <font>
      <b/>
      <sz val="8"/>
      <color theme="1"/>
      <name val="Calibri"/>
      <family val="2"/>
      <scheme val="minor"/>
    </font>
    <font>
      <sz val="9"/>
      <color rgb="FF000000"/>
      <name val="Tahoma"/>
      <family val="2"/>
    </font>
    <font>
      <b/>
      <sz val="9"/>
      <color theme="1"/>
      <name val="Arial"/>
      <family val="2"/>
    </font>
    <font>
      <sz val="10"/>
      <color theme="0"/>
      <name val="Calibri"/>
      <family val="2"/>
      <scheme val="minor"/>
    </font>
    <font>
      <b/>
      <u/>
      <sz val="9"/>
      <color theme="1"/>
      <name val="Tahoma"/>
      <family val="2"/>
    </font>
    <font>
      <sz val="10"/>
      <color rgb="FFFF0000"/>
      <name val="Calibri"/>
      <family val="2"/>
      <scheme val="minor"/>
    </font>
    <font>
      <sz val="9"/>
      <color theme="1"/>
      <name val="Calibri"/>
      <family val="2"/>
      <scheme val="minor"/>
    </font>
    <font>
      <b/>
      <sz val="11"/>
      <color theme="1"/>
      <name val="Tahoma"/>
      <family val="2"/>
    </font>
    <font>
      <b/>
      <sz val="12"/>
      <color theme="1"/>
      <name val="Tahoma"/>
      <family val="2"/>
    </font>
    <font>
      <b/>
      <sz val="12"/>
      <color theme="1"/>
      <name val="Arial"/>
      <family val="2"/>
    </font>
    <font>
      <sz val="8"/>
      <color rgb="FFFF0000"/>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4"/>
      <color indexed="8"/>
      <name val="Calibri"/>
      <family val="2"/>
      <scheme val="minor"/>
    </font>
    <font>
      <b/>
      <sz val="14"/>
      <color indexed="8"/>
      <name val="Calibri"/>
      <family val="2"/>
      <scheme val="minor"/>
    </font>
    <font>
      <sz val="14"/>
      <color rgb="FFFF0000"/>
      <name val="Calibri"/>
      <family val="2"/>
      <scheme val="minor"/>
    </font>
    <font>
      <sz val="11"/>
      <color indexed="8"/>
      <name val="Calibri"/>
      <family val="2"/>
      <charset val="1"/>
    </font>
    <font>
      <b/>
      <sz val="10"/>
      <color theme="1"/>
      <name val="Calibri"/>
      <family val="2"/>
    </font>
    <font>
      <u/>
      <sz val="11"/>
      <color theme="10"/>
      <name val="Calibri"/>
      <family val="2"/>
      <scheme val="minor"/>
    </font>
    <font>
      <sz val="10"/>
      <color theme="1"/>
      <name val="Arial Nova"/>
      <family val="2"/>
    </font>
    <font>
      <b/>
      <sz val="11"/>
      <name val="Calibri"/>
      <family val="2"/>
      <scheme val="minor"/>
    </font>
    <font>
      <sz val="11"/>
      <name val="Calibri"/>
      <family val="2"/>
      <scheme val="minor"/>
    </font>
    <font>
      <b/>
      <sz val="10"/>
      <name val="Calibri"/>
      <family val="2"/>
    </font>
    <font>
      <b/>
      <sz val="10"/>
      <color theme="1"/>
      <name val="Arial Nova"/>
      <family val="2"/>
    </font>
    <font>
      <b/>
      <u/>
      <sz val="8"/>
      <name val="Tahoma"/>
      <family val="2"/>
    </font>
  </fonts>
  <fills count="3">
    <fill>
      <patternFill patternType="none"/>
    </fill>
    <fill>
      <patternFill patternType="gray125"/>
    </fill>
    <fill>
      <patternFill patternType="solid">
        <fgColor theme="0"/>
        <bgColor indexed="64"/>
      </patternFill>
    </fill>
  </fills>
  <borders count="52">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rgb="FF000000"/>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27">
    <xf numFmtId="0" fontId="0" fillId="0" borderId="0"/>
    <xf numFmtId="0" fontId="20" fillId="0" borderId="0" applyNumberFormat="0" applyFill="0" applyBorder="0" applyAlignment="0" applyProtection="0">
      <alignment vertical="top"/>
      <protection locked="0"/>
    </xf>
    <xf numFmtId="43" fontId="18" fillId="0" borderId="0" applyFont="0" applyFill="0" applyBorder="0" applyAlignment="0" applyProtection="0"/>
    <xf numFmtId="41" fontId="18" fillId="0" borderId="0" applyFont="0" applyFill="0" applyBorder="0" applyAlignment="0" applyProtection="0"/>
    <xf numFmtId="168" fontId="18" fillId="0" borderId="0" applyFont="0" applyFill="0" applyBorder="0" applyAlignment="0" applyProtection="0"/>
    <xf numFmtId="0" fontId="7" fillId="0" borderId="0"/>
    <xf numFmtId="0" fontId="7" fillId="0" borderId="0"/>
    <xf numFmtId="0" fontId="7" fillId="0" borderId="0"/>
    <xf numFmtId="0" fontId="7" fillId="0" borderId="0"/>
    <xf numFmtId="9" fontId="18" fillId="0" borderId="0" applyFont="0" applyFill="0" applyBorder="0" applyAlignment="0" applyProtection="0"/>
    <xf numFmtId="0" fontId="61" fillId="0" borderId="0"/>
    <xf numFmtId="165" fontId="18" fillId="0" borderId="0" applyFont="0" applyFill="0" applyBorder="0" applyAlignment="0" applyProtection="0"/>
    <xf numFmtId="41" fontId="18" fillId="0" borderId="0" applyFont="0" applyFill="0" applyBorder="0" applyAlignment="0" applyProtection="0"/>
    <xf numFmtId="169" fontId="7" fillId="0" borderId="0" applyFill="0" applyBorder="0" applyAlignment="0" applyProtection="0"/>
    <xf numFmtId="170" fontId="18" fillId="0" borderId="0" applyFont="0" applyFill="0" applyBorder="0" applyAlignment="0" applyProtection="0"/>
    <xf numFmtId="0" fontId="7" fillId="0" borderId="0"/>
    <xf numFmtId="0" fontId="63" fillId="0" borderId="0" applyNumberFormat="0" applyFill="0" applyBorder="0" applyAlignment="0" applyProtection="0"/>
    <xf numFmtId="0" fontId="56" fillId="0" borderId="0"/>
    <xf numFmtId="164" fontId="56" fillId="0" borderId="0" applyFon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cellStyleXfs>
  <cellXfs count="376">
    <xf numFmtId="0" fontId="0" fillId="0" borderId="0" xfId="0"/>
    <xf numFmtId="0" fontId="0" fillId="2" borderId="0" xfId="0" applyFill="1"/>
    <xf numFmtId="41" fontId="22" fillId="2" borderId="0" xfId="3" applyFont="1" applyFill="1" applyAlignment="1">
      <alignment horizontal="center" vertical="center"/>
    </xf>
    <xf numFmtId="3" fontId="23" fillId="2" borderId="0" xfId="0" applyNumberFormat="1" applyFont="1" applyFill="1" applyAlignment="1">
      <alignment vertical="center"/>
    </xf>
    <xf numFmtId="0" fontId="23" fillId="2" borderId="0" xfId="0" applyFont="1" applyFill="1" applyAlignment="1">
      <alignment vertical="center"/>
    </xf>
    <xf numFmtId="0" fontId="23" fillId="2" borderId="0" xfId="0" applyFont="1" applyFill="1"/>
    <xf numFmtId="3" fontId="24" fillId="2" borderId="0" xfId="0" applyNumberFormat="1" applyFont="1" applyFill="1" applyAlignment="1">
      <alignment vertical="center"/>
    </xf>
    <xf numFmtId="41" fontId="22" fillId="2" borderId="0" xfId="3" applyFont="1" applyFill="1" applyAlignment="1">
      <alignment horizontal="left" vertical="center"/>
    </xf>
    <xf numFmtId="0" fontId="25" fillId="2" borderId="0" xfId="0" applyFont="1" applyFill="1" applyAlignment="1">
      <alignment horizontal="center"/>
    </xf>
    <xf numFmtId="0" fontId="26" fillId="2" borderId="0" xfId="0" applyFont="1" applyFill="1" applyAlignment="1">
      <alignment horizontal="justify"/>
    </xf>
    <xf numFmtId="0" fontId="27" fillId="2" borderId="0" xfId="0" applyFont="1" applyFill="1" applyAlignment="1">
      <alignment horizontal="justify"/>
    </xf>
    <xf numFmtId="0" fontId="28" fillId="2" borderId="0" xfId="0" applyFont="1" applyFill="1" applyAlignment="1">
      <alignment horizontal="justify"/>
    </xf>
    <xf numFmtId="0" fontId="28" fillId="2" borderId="0" xfId="0" applyFont="1" applyFill="1"/>
    <xf numFmtId="0" fontId="27" fillId="2" borderId="0" xfId="0" applyFont="1" applyFill="1"/>
    <xf numFmtId="0" fontId="28" fillId="2" borderId="0" xfId="0" applyFont="1" applyFill="1" applyAlignment="1">
      <alignment horizontal="left" indent="1"/>
    </xf>
    <xf numFmtId="0" fontId="31" fillId="2" borderId="0" xfId="0" applyFont="1" applyFill="1" applyAlignment="1">
      <alignment horizontal="justify"/>
    </xf>
    <xf numFmtId="0" fontId="29" fillId="2" borderId="0" xfId="0" applyFont="1" applyFill="1" applyAlignment="1">
      <alignment horizontal="center"/>
    </xf>
    <xf numFmtId="0" fontId="32" fillId="2" borderId="0" xfId="0" applyFont="1" applyFill="1" applyAlignment="1">
      <alignment horizontal="center"/>
    </xf>
    <xf numFmtId="0" fontId="32" fillId="2" borderId="0" xfId="0" applyFont="1" applyFill="1"/>
    <xf numFmtId="0" fontId="33" fillId="2" borderId="0" xfId="1" applyFont="1" applyFill="1" applyAlignment="1" applyProtection="1">
      <alignment horizontal="left"/>
    </xf>
    <xf numFmtId="0" fontId="29" fillId="2" borderId="0" xfId="0" applyFont="1" applyFill="1"/>
    <xf numFmtId="0" fontId="26" fillId="2" borderId="3" xfId="0" applyFont="1" applyFill="1" applyBorder="1" applyAlignment="1">
      <alignment horizontal="center" vertical="top" wrapText="1"/>
    </xf>
    <xf numFmtId="0" fontId="29" fillId="2" borderId="0" xfId="0" applyFont="1" applyFill="1" applyAlignment="1">
      <alignment horizontal="left"/>
    </xf>
    <xf numFmtId="0" fontId="26" fillId="2" borderId="0" xfId="0" applyFont="1" applyFill="1" applyAlignment="1">
      <alignment horizontal="left"/>
    </xf>
    <xf numFmtId="3" fontId="29" fillId="2" borderId="0" xfId="0" applyNumberFormat="1" applyFont="1" applyFill="1" applyAlignment="1">
      <alignment vertical="center"/>
    </xf>
    <xf numFmtId="41" fontId="26" fillId="2" borderId="0" xfId="3" applyFont="1" applyFill="1" applyAlignment="1">
      <alignment horizontal="center" vertical="center"/>
    </xf>
    <xf numFmtId="3" fontId="29" fillId="2" borderId="5" xfId="0" applyNumberFormat="1" applyFont="1" applyFill="1" applyBorder="1" applyAlignment="1">
      <alignment horizontal="center" vertical="center" wrapText="1"/>
    </xf>
    <xf numFmtId="3" fontId="26" fillId="2" borderId="5"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3" fontId="26" fillId="2" borderId="4" xfId="0" applyNumberFormat="1" applyFont="1" applyFill="1" applyBorder="1" applyAlignment="1">
      <alignment horizontal="center" vertical="center" wrapText="1"/>
    </xf>
    <xf numFmtId="41" fontId="26" fillId="2" borderId="4" xfId="3" applyFont="1" applyFill="1" applyBorder="1" applyAlignment="1">
      <alignment vertical="center" wrapText="1"/>
    </xf>
    <xf numFmtId="41" fontId="34" fillId="2" borderId="5" xfId="3" applyFont="1" applyFill="1" applyBorder="1" applyAlignment="1">
      <alignment vertical="center" wrapText="1"/>
    </xf>
    <xf numFmtId="41" fontId="29" fillId="2" borderId="5" xfId="3" applyFont="1" applyFill="1" applyBorder="1" applyAlignment="1">
      <alignment vertical="center" wrapText="1"/>
    </xf>
    <xf numFmtId="41" fontId="29" fillId="2" borderId="5" xfId="3" applyFont="1" applyFill="1" applyBorder="1" applyAlignment="1">
      <alignment vertical="center"/>
    </xf>
    <xf numFmtId="41" fontId="26" fillId="2" borderId="5" xfId="3" applyFont="1" applyFill="1" applyBorder="1" applyAlignment="1">
      <alignment vertical="center" wrapText="1"/>
    </xf>
    <xf numFmtId="41" fontId="29" fillId="2" borderId="5" xfId="3" applyFont="1" applyFill="1" applyBorder="1" applyAlignment="1">
      <alignment horizontal="justify" vertical="center" wrapText="1"/>
    </xf>
    <xf numFmtId="41" fontId="26" fillId="2" borderId="6" xfId="3" applyFont="1" applyFill="1" applyBorder="1" applyAlignment="1">
      <alignment vertical="center" wrapText="1"/>
    </xf>
    <xf numFmtId="41" fontId="29" fillId="2" borderId="0" xfId="3" applyFont="1" applyFill="1" applyAlignment="1">
      <alignment horizontal="center" vertical="center"/>
    </xf>
    <xf numFmtId="41" fontId="29" fillId="2" borderId="0" xfId="3" applyFont="1" applyFill="1" applyAlignment="1">
      <alignment horizontal="left" vertical="center"/>
    </xf>
    <xf numFmtId="0" fontId="26" fillId="2" borderId="7" xfId="0" applyFont="1" applyFill="1" applyBorder="1" applyAlignment="1">
      <alignment horizontal="left" vertical="top" wrapText="1"/>
    </xf>
    <xf numFmtId="0" fontId="29" fillId="2" borderId="2" xfId="0" applyFont="1" applyFill="1" applyBorder="1" applyAlignment="1">
      <alignment horizontal="center" vertical="top" wrapText="1"/>
    </xf>
    <xf numFmtId="0" fontId="26" fillId="2" borderId="8"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9" fillId="2" borderId="11" xfId="0" applyFont="1" applyFill="1" applyBorder="1" applyAlignment="1">
      <alignment horizontal="left" vertical="top" wrapText="1"/>
    </xf>
    <xf numFmtId="0" fontId="29" fillId="2" borderId="12" xfId="0" applyFont="1" applyFill="1" applyBorder="1" applyAlignment="1">
      <alignment horizontal="left" vertical="top" wrapText="1"/>
    </xf>
    <xf numFmtId="0" fontId="29" fillId="2" borderId="13" xfId="0" applyFont="1" applyFill="1" applyBorder="1" applyAlignment="1">
      <alignment horizontal="center" vertical="top" wrapText="1"/>
    </xf>
    <xf numFmtId="3" fontId="35" fillId="2" borderId="5" xfId="0" applyNumberFormat="1" applyFont="1" applyFill="1" applyBorder="1" applyAlignment="1">
      <alignment horizontal="center" vertical="center" wrapText="1"/>
    </xf>
    <xf numFmtId="41" fontId="35" fillId="2" borderId="16" xfId="3" applyFont="1" applyFill="1" applyBorder="1" applyAlignment="1">
      <alignment vertical="center" wrapText="1"/>
    </xf>
    <xf numFmtId="41" fontId="36" fillId="2" borderId="17" xfId="3" applyFont="1" applyFill="1" applyBorder="1" applyAlignment="1">
      <alignment vertical="center" wrapText="1"/>
    </xf>
    <xf numFmtId="3" fontId="36" fillId="2" borderId="18" xfId="0" applyNumberFormat="1" applyFont="1" applyFill="1" applyBorder="1" applyAlignment="1">
      <alignment horizontal="center" vertical="center" wrapText="1"/>
    </xf>
    <xf numFmtId="3" fontId="27" fillId="2" borderId="9" xfId="0" applyNumberFormat="1" applyFont="1" applyFill="1" applyBorder="1" applyAlignment="1">
      <alignment horizontal="center" vertical="center" wrapText="1"/>
    </xf>
    <xf numFmtId="3" fontId="27" fillId="2" borderId="20" xfId="0" applyNumberFormat="1" applyFont="1" applyFill="1" applyBorder="1" applyAlignment="1">
      <alignment horizontal="center" vertical="center" wrapText="1"/>
    </xf>
    <xf numFmtId="41" fontId="35" fillId="2" borderId="21" xfId="3" applyFont="1" applyFill="1" applyBorder="1" applyAlignment="1">
      <alignment vertical="center" wrapText="1"/>
    </xf>
    <xf numFmtId="41" fontId="35" fillId="2" borderId="11" xfId="3" applyFont="1" applyFill="1" applyBorder="1" applyAlignment="1">
      <alignment horizontal="center" vertical="center" wrapText="1"/>
    </xf>
    <xf numFmtId="41" fontId="27" fillId="2" borderId="0" xfId="3" applyFont="1" applyFill="1" applyAlignment="1">
      <alignment horizontal="left" vertical="center"/>
    </xf>
    <xf numFmtId="41" fontId="26" fillId="2" borderId="2" xfId="3" applyFont="1" applyFill="1" applyBorder="1" applyAlignment="1">
      <alignment vertical="center" wrapText="1"/>
    </xf>
    <xf numFmtId="3" fontId="29" fillId="2" borderId="2" xfId="0" applyNumberFormat="1" applyFont="1" applyFill="1" applyBorder="1" applyAlignment="1">
      <alignment horizontal="center" vertical="center" wrapText="1"/>
    </xf>
    <xf numFmtId="41" fontId="35" fillId="2" borderId="2" xfId="3" applyFont="1" applyFill="1" applyBorder="1" applyAlignment="1">
      <alignment vertical="center" wrapText="1"/>
    </xf>
    <xf numFmtId="3" fontId="36" fillId="2" borderId="29" xfId="0" applyNumberFormat="1" applyFont="1" applyFill="1" applyBorder="1" applyAlignment="1">
      <alignment horizontal="center" vertical="center" wrapText="1"/>
    </xf>
    <xf numFmtId="41" fontId="36" fillId="2" borderId="2" xfId="3" applyFont="1" applyFill="1" applyBorder="1" applyAlignment="1">
      <alignment vertical="center" wrapText="1"/>
    </xf>
    <xf numFmtId="41" fontId="36" fillId="2" borderId="11" xfId="3" applyFont="1" applyFill="1" applyBorder="1" applyAlignment="1">
      <alignment horizontal="center" vertical="center" wrapText="1"/>
    </xf>
    <xf numFmtId="41" fontId="37" fillId="2" borderId="27" xfId="3" applyFont="1" applyFill="1" applyBorder="1" applyAlignment="1">
      <alignment vertical="center" wrapText="1"/>
    </xf>
    <xf numFmtId="0" fontId="38" fillId="2" borderId="16" xfId="0" applyFont="1" applyFill="1" applyBorder="1" applyAlignment="1">
      <alignment horizontal="left" vertical="top" wrapText="1"/>
    </xf>
    <xf numFmtId="0" fontId="37" fillId="2" borderId="16" xfId="0" applyFont="1" applyFill="1" applyBorder="1" applyAlignment="1">
      <alignment horizontal="left" vertical="top" wrapText="1"/>
    </xf>
    <xf numFmtId="0" fontId="37" fillId="2" borderId="17" xfId="0" applyFont="1" applyFill="1" applyBorder="1" applyAlignment="1">
      <alignment horizontal="left" vertical="top" wrapText="1"/>
    </xf>
    <xf numFmtId="0" fontId="37" fillId="2" borderId="21" xfId="0" applyFont="1" applyFill="1" applyBorder="1" applyAlignment="1">
      <alignment horizontal="left" vertical="top" wrapText="1"/>
    </xf>
    <xf numFmtId="0" fontId="38" fillId="2" borderId="21" xfId="0" applyFont="1" applyFill="1" applyBorder="1" applyAlignment="1">
      <alignment horizontal="left" vertical="top" wrapText="1"/>
    </xf>
    <xf numFmtId="0" fontId="39" fillId="2" borderId="0" xfId="0" applyFont="1" applyFill="1"/>
    <xf numFmtId="0" fontId="39" fillId="2" borderId="4" xfId="0" applyFont="1" applyFill="1" applyBorder="1"/>
    <xf numFmtId="0" fontId="39" fillId="2" borderId="5" xfId="0" applyFont="1" applyFill="1" applyBorder="1"/>
    <xf numFmtId="0" fontId="39" fillId="2" borderId="2" xfId="0" applyFont="1" applyFill="1" applyBorder="1"/>
    <xf numFmtId="41" fontId="40" fillId="2" borderId="27" xfId="3" applyFont="1" applyFill="1" applyBorder="1" applyAlignment="1">
      <alignment vertical="center" wrapText="1"/>
    </xf>
    <xf numFmtId="0" fontId="35" fillId="2" borderId="5" xfId="0" applyFont="1" applyFill="1" applyBorder="1" applyAlignment="1">
      <alignment vertical="center" wrapText="1"/>
    </xf>
    <xf numFmtId="0" fontId="35" fillId="2" borderId="0" xfId="0" applyFont="1" applyFill="1" applyAlignment="1">
      <alignment vertical="center" wrapText="1"/>
    </xf>
    <xf numFmtId="3" fontId="40" fillId="2" borderId="5" xfId="0" applyNumberFormat="1" applyFont="1" applyFill="1" applyBorder="1" applyAlignment="1">
      <alignment vertical="center" wrapText="1"/>
    </xf>
    <xf numFmtId="41" fontId="35" fillId="2" borderId="27" xfId="3" applyFont="1" applyFill="1" applyBorder="1" applyAlignment="1">
      <alignment vertical="center" wrapText="1"/>
    </xf>
    <xf numFmtId="41" fontId="35" fillId="2" borderId="5" xfId="3" applyFont="1" applyFill="1" applyBorder="1" applyAlignment="1">
      <alignment vertical="center" wrapText="1"/>
    </xf>
    <xf numFmtId="3" fontId="35" fillId="2" borderId="5" xfId="0" applyNumberFormat="1" applyFont="1" applyFill="1" applyBorder="1" applyAlignment="1">
      <alignment vertical="center" wrapText="1"/>
    </xf>
    <xf numFmtId="41" fontId="41" fillId="2" borderId="30" xfId="3" applyFont="1" applyFill="1" applyBorder="1" applyAlignment="1">
      <alignment vertical="center" wrapText="1"/>
    </xf>
    <xf numFmtId="3" fontId="41" fillId="2" borderId="2" xfId="0" applyNumberFormat="1" applyFont="1" applyFill="1" applyBorder="1" applyAlignment="1">
      <alignment vertical="center" wrapText="1"/>
    </xf>
    <xf numFmtId="3" fontId="41" fillId="2" borderId="2" xfId="0" applyNumberFormat="1" applyFont="1" applyFill="1" applyBorder="1" applyAlignment="1">
      <alignment vertical="top" wrapText="1"/>
    </xf>
    <xf numFmtId="0" fontId="35" fillId="2" borderId="1" xfId="0" applyFont="1" applyFill="1" applyBorder="1" applyAlignment="1">
      <alignment vertical="top" wrapText="1"/>
    </xf>
    <xf numFmtId="41" fontId="41" fillId="2" borderId="31" xfId="3" applyFont="1" applyFill="1" applyBorder="1" applyAlignment="1">
      <alignment vertical="center" wrapText="1"/>
    </xf>
    <xf numFmtId="0" fontId="36" fillId="2" borderId="13" xfId="0" applyFont="1" applyFill="1" applyBorder="1" applyAlignment="1">
      <alignment vertical="center" wrapText="1"/>
    </xf>
    <xf numFmtId="3" fontId="41" fillId="2" borderId="13" xfId="0" applyNumberFormat="1" applyFont="1" applyFill="1" applyBorder="1" applyAlignment="1">
      <alignment vertical="center" wrapText="1"/>
    </xf>
    <xf numFmtId="3" fontId="36" fillId="2" borderId="13" xfId="0" applyNumberFormat="1" applyFont="1" applyFill="1" applyBorder="1" applyAlignment="1">
      <alignment vertical="top" wrapText="1"/>
    </xf>
    <xf numFmtId="3" fontId="41" fillId="2" borderId="14" xfId="0" applyNumberFormat="1" applyFont="1" applyFill="1" applyBorder="1" applyAlignment="1">
      <alignment vertical="top" wrapText="1"/>
    </xf>
    <xf numFmtId="0" fontId="42" fillId="2" borderId="0" xfId="0" applyFont="1" applyFill="1" applyAlignment="1">
      <alignment horizontal="right"/>
    </xf>
    <xf numFmtId="3" fontId="42" fillId="2" borderId="0" xfId="0" applyNumberFormat="1" applyFont="1" applyFill="1" applyAlignment="1">
      <alignment horizontal="right"/>
    </xf>
    <xf numFmtId="3" fontId="26" fillId="2" borderId="0" xfId="0" applyNumberFormat="1" applyFont="1" applyFill="1" applyAlignment="1">
      <alignment horizontal="right"/>
    </xf>
    <xf numFmtId="0" fontId="28" fillId="2" borderId="0" xfId="0" applyFont="1" applyFill="1" applyAlignment="1">
      <alignment horizontal="left"/>
    </xf>
    <xf numFmtId="0" fontId="27" fillId="2" borderId="0" xfId="0" applyFont="1" applyFill="1" applyAlignment="1">
      <alignment horizontal="left" wrapText="1"/>
    </xf>
    <xf numFmtId="0" fontId="26" fillId="2" borderId="2" xfId="0" applyFont="1" applyFill="1" applyBorder="1" applyAlignment="1">
      <alignment horizontal="center" vertical="center" wrapText="1"/>
    </xf>
    <xf numFmtId="0" fontId="26" fillId="2" borderId="3" xfId="0" applyFont="1" applyFill="1" applyBorder="1" applyAlignment="1">
      <alignment horizontal="left" vertical="top" wrapText="1"/>
    </xf>
    <xf numFmtId="0" fontId="29" fillId="2" borderId="25" xfId="0" applyFont="1" applyFill="1" applyBorder="1" applyAlignment="1">
      <alignment horizontal="left" vertical="top" wrapText="1"/>
    </xf>
    <xf numFmtId="0" fontId="29" fillId="2" borderId="14" xfId="0" applyFont="1" applyFill="1" applyBorder="1" applyAlignment="1">
      <alignment horizontal="left" vertical="top" wrapText="1"/>
    </xf>
    <xf numFmtId="3" fontId="0" fillId="2" borderId="0" xfId="0" applyNumberFormat="1" applyFill="1"/>
    <xf numFmtId="3" fontId="9" fillId="2" borderId="5" xfId="0" applyNumberFormat="1" applyFont="1" applyFill="1" applyBorder="1" applyAlignment="1">
      <alignment vertical="center" wrapText="1"/>
    </xf>
    <xf numFmtId="0" fontId="26" fillId="2" borderId="2" xfId="0" applyFont="1" applyFill="1" applyBorder="1" applyAlignment="1">
      <alignment horizontal="center"/>
    </xf>
    <xf numFmtId="0" fontId="26" fillId="2" borderId="2" xfId="0" applyFont="1" applyFill="1" applyBorder="1" applyAlignment="1">
      <alignment horizontal="center" wrapText="1"/>
    </xf>
    <xf numFmtId="0" fontId="29" fillId="2" borderId="2" xfId="0" applyFont="1" applyFill="1" applyBorder="1" applyAlignment="1">
      <alignment horizontal="center"/>
    </xf>
    <xf numFmtId="4" fontId="29" fillId="2" borderId="2" xfId="0" applyNumberFormat="1" applyFont="1" applyFill="1" applyBorder="1"/>
    <xf numFmtId="0" fontId="8" fillId="2" borderId="2" xfId="6" applyFont="1" applyFill="1" applyBorder="1"/>
    <xf numFmtId="14" fontId="26" fillId="2" borderId="2" xfId="0" applyNumberFormat="1" applyFont="1" applyFill="1" applyBorder="1" applyAlignment="1">
      <alignment horizontal="center" vertical="center" wrapText="1"/>
    </xf>
    <xf numFmtId="0" fontId="26" fillId="2" borderId="2" xfId="0" applyFont="1" applyFill="1" applyBorder="1" applyAlignment="1">
      <alignment vertical="top" wrapText="1"/>
    </xf>
    <xf numFmtId="3" fontId="26" fillId="2" borderId="2" xfId="0" applyNumberFormat="1" applyFont="1" applyFill="1" applyBorder="1" applyAlignment="1">
      <alignment horizontal="right" vertical="top" wrapText="1"/>
    </xf>
    <xf numFmtId="0" fontId="42" fillId="2" borderId="2" xfId="0" applyFont="1" applyFill="1" applyBorder="1" applyAlignment="1">
      <alignment horizontal="center"/>
    </xf>
    <xf numFmtId="0" fontId="42" fillId="2" borderId="2" xfId="0" applyFont="1" applyFill="1" applyBorder="1" applyAlignment="1">
      <alignment horizontal="center" wrapText="1"/>
    </xf>
    <xf numFmtId="0" fontId="44" fillId="2" borderId="2" xfId="0" applyFont="1" applyFill="1" applyBorder="1"/>
    <xf numFmtId="3" fontId="44" fillId="2" borderId="2" xfId="0" applyNumberFormat="1" applyFont="1" applyFill="1" applyBorder="1" applyAlignment="1">
      <alignment horizontal="right"/>
    </xf>
    <xf numFmtId="3" fontId="27" fillId="2" borderId="2" xfId="0" applyNumberFormat="1" applyFont="1" applyFill="1" applyBorder="1" applyAlignment="1">
      <alignment horizontal="right"/>
    </xf>
    <xf numFmtId="0" fontId="27" fillId="2" borderId="2" xfId="0" applyFont="1" applyFill="1" applyBorder="1" applyAlignment="1">
      <alignment horizontal="right"/>
    </xf>
    <xf numFmtId="0" fontId="44" fillId="2" borderId="2" xfId="0" applyFont="1" applyFill="1" applyBorder="1" applyAlignment="1">
      <alignment wrapText="1"/>
    </xf>
    <xf numFmtId="0" fontId="44" fillId="2" borderId="2" xfId="0" applyFont="1" applyFill="1" applyBorder="1" applyAlignment="1">
      <alignment horizontal="right"/>
    </xf>
    <xf numFmtId="41" fontId="27" fillId="2" borderId="2" xfId="3" applyFont="1" applyFill="1" applyBorder="1" applyAlignment="1">
      <alignment horizontal="right"/>
    </xf>
    <xf numFmtId="3" fontId="42" fillId="2" borderId="2" xfId="0" applyNumberFormat="1" applyFont="1" applyFill="1" applyBorder="1" applyAlignment="1">
      <alignment horizontal="right"/>
    </xf>
    <xf numFmtId="3" fontId="32" fillId="2" borderId="0" xfId="0" applyNumberFormat="1" applyFont="1" applyFill="1"/>
    <xf numFmtId="41" fontId="8" fillId="2" borderId="5" xfId="3" applyFont="1" applyFill="1" applyBorder="1" applyAlignment="1">
      <alignment vertical="center" wrapText="1"/>
    </xf>
    <xf numFmtId="41" fontId="10" fillId="2" borderId="5" xfId="3" applyFont="1" applyFill="1" applyBorder="1" applyAlignment="1">
      <alignment vertical="center" wrapText="1"/>
    </xf>
    <xf numFmtId="0" fontId="28" fillId="2" borderId="2" xfId="0" applyFont="1" applyFill="1" applyBorder="1"/>
    <xf numFmtId="0" fontId="20" fillId="2" borderId="0" xfId="1" applyFill="1" applyAlignment="1" applyProtection="1">
      <alignment horizontal="left"/>
    </xf>
    <xf numFmtId="0" fontId="19" fillId="2" borderId="0" xfId="0" applyFont="1" applyFill="1"/>
    <xf numFmtId="4" fontId="46" fillId="0" borderId="0" xfId="0" applyNumberFormat="1" applyFont="1"/>
    <xf numFmtId="0" fontId="27" fillId="2" borderId="2" xfId="0" applyFont="1" applyFill="1" applyBorder="1"/>
    <xf numFmtId="0" fontId="21" fillId="2" borderId="2" xfId="0" applyFont="1" applyFill="1" applyBorder="1"/>
    <xf numFmtId="0" fontId="47" fillId="2" borderId="0" xfId="0" applyFont="1" applyFill="1" applyAlignment="1">
      <alignment horizontal="left"/>
    </xf>
    <xf numFmtId="0" fontId="8" fillId="2" borderId="0" xfId="6" applyFont="1" applyFill="1"/>
    <xf numFmtId="4" fontId="29" fillId="2" borderId="0" xfId="0" applyNumberFormat="1" applyFont="1" applyFill="1"/>
    <xf numFmtId="0" fontId="29" fillId="2" borderId="0" xfId="0" applyFont="1" applyFill="1" applyAlignment="1">
      <alignment vertical="top" wrapText="1"/>
    </xf>
    <xf numFmtId="3" fontId="29" fillId="2" borderId="0" xfId="0" applyNumberFormat="1" applyFont="1" applyFill="1" applyAlignment="1">
      <alignment horizontal="right" vertical="top" wrapText="1"/>
    </xf>
    <xf numFmtId="3" fontId="8" fillId="2" borderId="0" xfId="0" applyNumberFormat="1" applyFont="1" applyFill="1" applyAlignment="1">
      <alignment horizontal="right" vertical="top" wrapText="1"/>
    </xf>
    <xf numFmtId="167" fontId="0" fillId="2" borderId="0" xfId="0" applyNumberFormat="1" applyFill="1"/>
    <xf numFmtId="0" fontId="29" fillId="2" borderId="0" xfId="0" applyFont="1" applyFill="1" applyAlignment="1">
      <alignment horizontal="center" vertical="top" wrapText="1"/>
    </xf>
    <xf numFmtId="0" fontId="8" fillId="2" borderId="2" xfId="0" applyFont="1" applyFill="1" applyBorder="1" applyAlignment="1">
      <alignment horizontal="center" vertical="top" wrapText="1"/>
    </xf>
    <xf numFmtId="0" fontId="27" fillId="2" borderId="0" xfId="0" applyFont="1" applyFill="1" applyAlignment="1">
      <alignment horizontal="center" wrapText="1"/>
    </xf>
    <xf numFmtId="0" fontId="27" fillId="2" borderId="0" xfId="0" applyFont="1" applyFill="1" applyAlignment="1">
      <alignment horizontal="left" vertical="center" wrapText="1"/>
    </xf>
    <xf numFmtId="0" fontId="26" fillId="2" borderId="0" xfId="0" applyFont="1" applyFill="1" applyAlignment="1">
      <alignment horizontal="center" wrapText="1"/>
    </xf>
    <xf numFmtId="14" fontId="26" fillId="2" borderId="0" xfId="0" applyNumberFormat="1" applyFont="1" applyFill="1" applyAlignment="1">
      <alignment horizontal="center" vertical="center" wrapText="1"/>
    </xf>
    <xf numFmtId="3" fontId="10" fillId="2" borderId="0" xfId="0" applyNumberFormat="1" applyFont="1" applyFill="1" applyAlignment="1">
      <alignment horizontal="right" vertical="top" wrapText="1"/>
    </xf>
    <xf numFmtId="0" fontId="26" fillId="2" borderId="0" xfId="0" applyFont="1" applyFill="1" applyAlignment="1">
      <alignment horizontal="left" wrapText="1"/>
    </xf>
    <xf numFmtId="0" fontId="26" fillId="2" borderId="0" xfId="0" applyFont="1" applyFill="1"/>
    <xf numFmtId="3" fontId="26" fillId="2" borderId="0" xfId="0" applyNumberFormat="1" applyFont="1" applyFill="1"/>
    <xf numFmtId="0" fontId="0" fillId="0" borderId="11" xfId="0" applyBorder="1" applyAlignment="1">
      <alignment horizontal="left" wrapText="1"/>
    </xf>
    <xf numFmtId="4" fontId="7" fillId="0" borderId="2" xfId="8" applyNumberFormat="1" applyBorder="1"/>
    <xf numFmtId="3" fontId="7" fillId="0" borderId="2" xfId="8" applyNumberFormat="1" applyBorder="1"/>
    <xf numFmtId="3" fontId="0" fillId="0" borderId="2" xfId="0" applyNumberFormat="1" applyBorder="1"/>
    <xf numFmtId="0" fontId="0" fillId="0" borderId="33" xfId="0" applyBorder="1" applyAlignment="1">
      <alignment horizontal="left" wrapText="1"/>
    </xf>
    <xf numFmtId="3" fontId="7" fillId="0" borderId="4" xfId="8" applyNumberFormat="1" applyBorder="1"/>
    <xf numFmtId="3" fontId="0" fillId="0" borderId="4" xfId="0" applyNumberFormat="1" applyBorder="1"/>
    <xf numFmtId="0" fontId="14" fillId="2" borderId="2" xfId="0" applyFont="1" applyFill="1" applyBorder="1" applyAlignment="1">
      <alignment horizontal="left" wrapText="1"/>
    </xf>
    <xf numFmtId="0" fontId="14" fillId="2" borderId="2" xfId="0" applyFont="1" applyFill="1" applyBorder="1"/>
    <xf numFmtId="3" fontId="14" fillId="2" borderId="2" xfId="0" applyNumberFormat="1" applyFont="1" applyFill="1" applyBorder="1"/>
    <xf numFmtId="3" fontId="32" fillId="2" borderId="0" xfId="0" applyNumberFormat="1" applyFont="1" applyFill="1" applyAlignment="1">
      <alignment horizontal="center"/>
    </xf>
    <xf numFmtId="3" fontId="43" fillId="2" borderId="0" xfId="0" applyNumberFormat="1" applyFont="1" applyFill="1" applyAlignment="1">
      <alignment horizontal="center"/>
    </xf>
    <xf numFmtId="3" fontId="14" fillId="2" borderId="0" xfId="0" applyNumberFormat="1" applyFont="1" applyFill="1"/>
    <xf numFmtId="167" fontId="14" fillId="2" borderId="0" xfId="2" applyNumberFormat="1" applyFont="1" applyFill="1" applyBorder="1"/>
    <xf numFmtId="4" fontId="48" fillId="0" borderId="0" xfId="0" applyNumberFormat="1" applyFont="1"/>
    <xf numFmtId="167" fontId="42" fillId="2" borderId="2" xfId="2" applyNumberFormat="1" applyFont="1" applyFill="1" applyBorder="1" applyAlignment="1">
      <alignment horizontal="center" wrapText="1"/>
    </xf>
    <xf numFmtId="167" fontId="18" fillId="2" borderId="0" xfId="2" applyNumberFormat="1" applyFont="1" applyFill="1" applyAlignment="1">
      <alignment horizontal="center"/>
    </xf>
    <xf numFmtId="167" fontId="29" fillId="2" borderId="0" xfId="2" applyNumberFormat="1" applyFont="1" applyFill="1" applyBorder="1" applyAlignment="1">
      <alignment horizontal="center"/>
    </xf>
    <xf numFmtId="167" fontId="14" fillId="2" borderId="0" xfId="2" applyNumberFormat="1" applyFont="1" applyFill="1" applyBorder="1" applyAlignment="1">
      <alignment horizontal="center"/>
    </xf>
    <xf numFmtId="167" fontId="44" fillId="2" borderId="2" xfId="2" applyNumberFormat="1" applyFont="1" applyFill="1" applyBorder="1" applyAlignment="1">
      <alignment horizontal="center"/>
    </xf>
    <xf numFmtId="167" fontId="42" fillId="2" borderId="2" xfId="2" applyNumberFormat="1" applyFont="1" applyFill="1" applyBorder="1" applyAlignment="1">
      <alignment horizontal="center"/>
    </xf>
    <xf numFmtId="167" fontId="42" fillId="2" borderId="0" xfId="2" applyNumberFormat="1" applyFont="1" applyFill="1" applyBorder="1" applyAlignment="1">
      <alignment horizontal="center"/>
    </xf>
    <xf numFmtId="0" fontId="0" fillId="2" borderId="0" xfId="0" applyFill="1" applyAlignment="1">
      <alignment horizontal="right"/>
    </xf>
    <xf numFmtId="3" fontId="43" fillId="2" borderId="0" xfId="0" applyNumberFormat="1" applyFont="1" applyFill="1"/>
    <xf numFmtId="0" fontId="30" fillId="2" borderId="0" xfId="0" applyFont="1" applyFill="1"/>
    <xf numFmtId="3" fontId="28" fillId="2" borderId="0" xfId="0" applyNumberFormat="1" applyFont="1" applyFill="1" applyAlignment="1">
      <alignment horizontal="right"/>
    </xf>
    <xf numFmtId="0" fontId="9" fillId="0" borderId="0" xfId="0" applyFont="1"/>
    <xf numFmtId="43" fontId="32" fillId="2" borderId="0" xfId="2" applyFont="1" applyFill="1"/>
    <xf numFmtId="0" fontId="28" fillId="2" borderId="0" xfId="0" applyFont="1" applyFill="1" applyAlignment="1">
      <alignment horizontal="left" vertical="center"/>
    </xf>
    <xf numFmtId="0" fontId="27" fillId="2" borderId="0" xfId="0" applyFont="1" applyFill="1" applyAlignment="1">
      <alignment horizontal="left" vertical="center"/>
    </xf>
    <xf numFmtId="0" fontId="27" fillId="2" borderId="0" xfId="0" applyFont="1" applyFill="1" applyAlignment="1">
      <alignment horizontal="center" vertical="center"/>
    </xf>
    <xf numFmtId="0" fontId="49" fillId="2" borderId="0" xfId="0" applyFont="1" applyFill="1" applyAlignment="1">
      <alignment vertical="center"/>
    </xf>
    <xf numFmtId="0" fontId="49" fillId="2" borderId="0" xfId="0" applyFont="1" applyFill="1" applyAlignment="1">
      <alignment horizontal="center" vertical="center"/>
    </xf>
    <xf numFmtId="0" fontId="50" fillId="2" borderId="0" xfId="0" applyFont="1" applyFill="1" applyAlignment="1">
      <alignment horizontal="left"/>
    </xf>
    <xf numFmtId="0" fontId="11" fillId="2" borderId="0" xfId="0" applyFont="1" applyFill="1" applyAlignment="1">
      <alignment horizontal="left" wrapText="1"/>
    </xf>
    <xf numFmtId="41" fontId="0" fillId="2" borderId="0" xfId="0" applyNumberFormat="1" applyFill="1"/>
    <xf numFmtId="3" fontId="39" fillId="2" borderId="0" xfId="0" applyNumberFormat="1" applyFont="1" applyFill="1"/>
    <xf numFmtId="0" fontId="42" fillId="2" borderId="2" xfId="0" applyFont="1" applyFill="1" applyBorder="1" applyAlignment="1">
      <alignment horizontal="left"/>
    </xf>
    <xf numFmtId="0" fontId="26" fillId="2" borderId="11" xfId="0" applyFont="1" applyFill="1" applyBorder="1" applyAlignment="1">
      <alignment horizontal="left" vertical="top" wrapText="1"/>
    </xf>
    <xf numFmtId="0" fontId="29" fillId="2" borderId="0" xfId="0" applyFont="1" applyFill="1" applyAlignment="1">
      <alignment horizontal="center" vertical="center" wrapText="1"/>
    </xf>
    <xf numFmtId="0" fontId="43" fillId="2" borderId="0" xfId="0" applyFont="1" applyFill="1" applyAlignment="1">
      <alignment horizontal="center"/>
    </xf>
    <xf numFmtId="0" fontId="43" fillId="2" borderId="0" xfId="0" applyFont="1" applyFill="1"/>
    <xf numFmtId="41" fontId="26" fillId="2" borderId="2" xfId="3" applyFont="1" applyFill="1" applyBorder="1" applyAlignment="1">
      <alignment horizontal="center" vertical="center" wrapText="1"/>
    </xf>
    <xf numFmtId="0" fontId="29" fillId="2" borderId="11" xfId="0" applyFont="1" applyFill="1" applyBorder="1" applyAlignment="1">
      <alignment horizontal="left" vertical="center" wrapText="1"/>
    </xf>
    <xf numFmtId="0" fontId="29" fillId="2" borderId="12" xfId="0" applyFont="1" applyFill="1" applyBorder="1" applyAlignment="1">
      <alignment horizontal="left" vertical="center" wrapText="1"/>
    </xf>
    <xf numFmtId="41" fontId="32" fillId="2" borderId="0" xfId="3" applyFont="1" applyFill="1"/>
    <xf numFmtId="3" fontId="53" fillId="2" borderId="0" xfId="0" applyNumberFormat="1" applyFont="1" applyFill="1"/>
    <xf numFmtId="0" fontId="28" fillId="2" borderId="2" xfId="0" applyFont="1" applyFill="1" applyBorder="1" applyAlignment="1">
      <alignment horizontal="left"/>
    </xf>
    <xf numFmtId="41" fontId="29" fillId="2" borderId="4" xfId="3" applyFont="1" applyFill="1" applyBorder="1" applyAlignment="1">
      <alignment vertical="center" wrapText="1"/>
    </xf>
    <xf numFmtId="0" fontId="29" fillId="2" borderId="4" xfId="0" applyFont="1" applyFill="1" applyBorder="1" applyAlignment="1">
      <alignment vertical="center" wrapText="1"/>
    </xf>
    <xf numFmtId="3" fontId="29" fillId="2" borderId="4" xfId="0" applyNumberFormat="1" applyFont="1" applyFill="1" applyBorder="1" applyAlignment="1">
      <alignment vertical="center" wrapText="1"/>
    </xf>
    <xf numFmtId="0" fontId="29" fillId="2" borderId="42" xfId="0" applyFont="1" applyFill="1" applyBorder="1" applyAlignment="1">
      <alignment vertical="center" wrapText="1"/>
    </xf>
    <xf numFmtId="0" fontId="29" fillId="2" borderId="2" xfId="0" applyFont="1" applyFill="1" applyBorder="1" applyAlignment="1">
      <alignment vertical="center" wrapText="1"/>
    </xf>
    <xf numFmtId="0" fontId="29" fillId="2" borderId="33" xfId="0" applyFont="1" applyFill="1" applyBorder="1" applyAlignment="1">
      <alignment vertical="center" wrapText="1"/>
    </xf>
    <xf numFmtId="4" fontId="29" fillId="2" borderId="0" xfId="0" applyNumberFormat="1" applyFont="1" applyFill="1" applyAlignment="1">
      <alignment horizontal="center" vertical="center" wrapText="1"/>
    </xf>
    <xf numFmtId="10" fontId="29" fillId="2" borderId="25" xfId="9" applyNumberFormat="1" applyFont="1" applyFill="1" applyBorder="1" applyAlignment="1">
      <alignment horizontal="center" vertical="top" wrapText="1"/>
    </xf>
    <xf numFmtId="10" fontId="29" fillId="2" borderId="14" xfId="9" applyNumberFormat="1" applyFont="1" applyFill="1" applyBorder="1" applyAlignment="1">
      <alignment horizontal="center"/>
    </xf>
    <xf numFmtId="0" fontId="37" fillId="2" borderId="48" xfId="0" applyFont="1" applyFill="1" applyBorder="1" applyAlignment="1">
      <alignment horizontal="center" vertical="center" wrapText="1"/>
    </xf>
    <xf numFmtId="0" fontId="16" fillId="2" borderId="38" xfId="0" applyFont="1" applyFill="1" applyBorder="1" applyAlignment="1">
      <alignment horizontal="center"/>
    </xf>
    <xf numFmtId="0" fontId="16" fillId="2" borderId="39" xfId="0" applyFont="1" applyFill="1" applyBorder="1" applyAlignment="1">
      <alignment horizontal="center"/>
    </xf>
    <xf numFmtId="0" fontId="16" fillId="2" borderId="40" xfId="0" applyFont="1" applyFill="1" applyBorder="1" applyAlignment="1">
      <alignment horizontal="center"/>
    </xf>
    <xf numFmtId="0" fontId="14" fillId="2" borderId="2" xfId="0" applyFont="1" applyFill="1" applyBorder="1" applyAlignment="1">
      <alignment horizontal="center"/>
    </xf>
    <xf numFmtId="3" fontId="7" fillId="2" borderId="2" xfId="0" applyNumberFormat="1" applyFont="1" applyFill="1" applyBorder="1"/>
    <xf numFmtId="0" fontId="26" fillId="2" borderId="8" xfId="0" applyFont="1" applyFill="1" applyBorder="1" applyAlignment="1">
      <alignment horizontal="left" vertical="center" wrapText="1"/>
    </xf>
    <xf numFmtId="0" fontId="29" fillId="2" borderId="2" xfId="0" applyFont="1" applyFill="1" applyBorder="1" applyAlignment="1">
      <alignment horizontal="left" vertical="center" wrapText="1"/>
    </xf>
    <xf numFmtId="41" fontId="29" fillId="2" borderId="2" xfId="3" applyFont="1" applyFill="1" applyBorder="1" applyAlignment="1">
      <alignment horizontal="left" vertical="top" wrapText="1"/>
    </xf>
    <xf numFmtId="166" fontId="29" fillId="2" borderId="25" xfId="2" applyNumberFormat="1" applyFont="1" applyFill="1" applyBorder="1" applyAlignment="1">
      <alignment horizontal="right" vertical="top" wrapText="1"/>
    </xf>
    <xf numFmtId="0" fontId="15" fillId="2" borderId="34" xfId="0" applyFont="1" applyFill="1" applyBorder="1" applyAlignment="1">
      <alignment horizontal="center" vertical="center"/>
    </xf>
    <xf numFmtId="0" fontId="15" fillId="2" borderId="35" xfId="0" applyFont="1" applyFill="1" applyBorder="1" applyAlignment="1">
      <alignment horizontal="center" vertical="center"/>
    </xf>
    <xf numFmtId="0" fontId="12" fillId="2" borderId="15" xfId="0" applyFont="1" applyFill="1" applyBorder="1" applyAlignment="1">
      <alignment vertical="center"/>
    </xf>
    <xf numFmtId="0" fontId="7" fillId="2" borderId="1" xfId="0" applyFont="1" applyFill="1" applyBorder="1" applyAlignment="1">
      <alignment vertical="center"/>
    </xf>
    <xf numFmtId="0" fontId="15" fillId="2" borderId="22" xfId="0" applyFont="1" applyFill="1" applyBorder="1" applyAlignment="1">
      <alignment horizontal="center" vertical="center"/>
    </xf>
    <xf numFmtId="0" fontId="15" fillId="2" borderId="28" xfId="0" applyFont="1" applyFill="1" applyBorder="1" applyAlignment="1">
      <alignment horizontal="center" vertical="center"/>
    </xf>
    <xf numFmtId="0" fontId="12" fillId="2" borderId="1" xfId="0" applyFont="1" applyFill="1" applyBorder="1" applyAlignment="1">
      <alignment vertical="center"/>
    </xf>
    <xf numFmtId="0" fontId="62" fillId="2" borderId="0" xfId="0" applyFont="1" applyFill="1" applyAlignment="1">
      <alignment vertical="center"/>
    </xf>
    <xf numFmtId="3" fontId="62" fillId="2" borderId="0" xfId="0" applyNumberFormat="1" applyFont="1" applyFill="1" applyAlignment="1">
      <alignment horizontal="right" vertical="center"/>
    </xf>
    <xf numFmtId="0" fontId="16" fillId="2" borderId="2" xfId="0" applyFont="1" applyFill="1" applyBorder="1" applyAlignment="1">
      <alignment horizontal="center"/>
    </xf>
    <xf numFmtId="0" fontId="21" fillId="2" borderId="0" xfId="0" applyFont="1" applyFill="1"/>
    <xf numFmtId="0" fontId="66" fillId="2" borderId="0" xfId="0" applyFont="1" applyFill="1" applyAlignment="1">
      <alignment horizontal="center"/>
    </xf>
    <xf numFmtId="0" fontId="67" fillId="2" borderId="2" xfId="0" applyFont="1" applyFill="1" applyBorder="1" applyAlignment="1">
      <alignment horizontal="center" vertical="center" wrapText="1"/>
    </xf>
    <xf numFmtId="0" fontId="67" fillId="2" borderId="2" xfId="0" applyFont="1" applyFill="1" applyBorder="1" applyAlignment="1">
      <alignment vertical="center" wrapText="1"/>
    </xf>
    <xf numFmtId="0" fontId="68" fillId="0" borderId="0" xfId="0" applyFont="1" applyAlignment="1">
      <alignment horizontal="justify" vertical="center"/>
    </xf>
    <xf numFmtId="0" fontId="67" fillId="2" borderId="0" xfId="0" applyFont="1" applyFill="1" applyAlignment="1">
      <alignment horizontal="center" vertical="center" wrapText="1"/>
    </xf>
    <xf numFmtId="171" fontId="67" fillId="2" borderId="0" xfId="11" applyNumberFormat="1" applyFont="1" applyFill="1" applyBorder="1" applyAlignment="1">
      <alignment horizontal="center" vertical="center" wrapText="1"/>
    </xf>
    <xf numFmtId="0" fontId="27" fillId="0" borderId="0" xfId="0" applyFont="1" applyAlignment="1">
      <alignment wrapText="1"/>
    </xf>
    <xf numFmtId="0" fontId="29" fillId="2" borderId="2" xfId="0" applyFont="1" applyFill="1" applyBorder="1" applyAlignment="1">
      <alignment horizontal="left" vertical="top" wrapText="1"/>
    </xf>
    <xf numFmtId="4" fontId="29" fillId="2" borderId="2" xfId="0" applyNumberFormat="1" applyFont="1" applyFill="1" applyBorder="1" applyAlignment="1">
      <alignment horizontal="center" vertical="top" wrapText="1"/>
    </xf>
    <xf numFmtId="0" fontId="0" fillId="2" borderId="0" xfId="0" applyFill="1" applyAlignment="1">
      <alignment horizontal="left"/>
    </xf>
    <xf numFmtId="0" fontId="69" fillId="2" borderId="2" xfId="6" applyFont="1" applyFill="1" applyBorder="1"/>
    <xf numFmtId="4" fontId="26" fillId="2" borderId="2" xfId="0" applyNumberFormat="1" applyFont="1" applyFill="1" applyBorder="1"/>
    <xf numFmtId="3" fontId="26" fillId="2" borderId="2" xfId="0" applyNumberFormat="1" applyFont="1" applyFill="1" applyBorder="1"/>
    <xf numFmtId="41" fontId="56" fillId="0" borderId="0" xfId="3" applyFont="1" applyFill="1" applyAlignment="1">
      <alignment vertical="center"/>
    </xf>
    <xf numFmtId="167" fontId="18" fillId="2" borderId="0" xfId="2" applyNumberFormat="1" applyFont="1" applyFill="1" applyBorder="1" applyAlignment="1">
      <alignment horizontal="center"/>
    </xf>
    <xf numFmtId="0" fontId="12" fillId="2" borderId="7" xfId="0" applyFont="1" applyFill="1" applyBorder="1" applyAlignment="1">
      <alignment vertical="center"/>
    </xf>
    <xf numFmtId="0" fontId="12" fillId="2" borderId="3" xfId="0" applyFont="1" applyFill="1" applyBorder="1" applyAlignment="1">
      <alignment vertical="center"/>
    </xf>
    <xf numFmtId="0" fontId="12" fillId="2" borderId="34" xfId="0" applyFont="1" applyFill="1" applyBorder="1" applyAlignment="1">
      <alignment vertical="center"/>
    </xf>
    <xf numFmtId="0" fontId="12" fillId="2" borderId="49" xfId="0" applyFont="1" applyFill="1" applyBorder="1" applyAlignment="1">
      <alignment vertical="center"/>
    </xf>
    <xf numFmtId="41" fontId="0" fillId="2" borderId="0" xfId="3" applyFont="1" applyFill="1"/>
    <xf numFmtId="3" fontId="35" fillId="0" borderId="5" xfId="0" applyNumberFormat="1" applyFont="1" applyBorder="1" applyAlignment="1">
      <alignment horizontal="center" vertical="center" wrapText="1"/>
    </xf>
    <xf numFmtId="0" fontId="39" fillId="0" borderId="16" xfId="0" applyFont="1" applyBorder="1"/>
    <xf numFmtId="3" fontId="35" fillId="0" borderId="19" xfId="0" applyNumberFormat="1" applyFont="1" applyBorder="1" applyAlignment="1">
      <alignment horizontal="center" vertical="center" wrapText="1"/>
    </xf>
    <xf numFmtId="41" fontId="36" fillId="2" borderId="13" xfId="3" applyFont="1" applyFill="1" applyBorder="1" applyAlignment="1">
      <alignment vertical="center" wrapText="1"/>
    </xf>
    <xf numFmtId="41" fontId="26" fillId="2" borderId="2" xfId="3" applyFont="1" applyFill="1" applyBorder="1"/>
    <xf numFmtId="41" fontId="29" fillId="2" borderId="2" xfId="3" applyFont="1" applyFill="1" applyBorder="1"/>
    <xf numFmtId="0" fontId="54" fillId="0" borderId="0" xfId="0" applyFont="1"/>
    <xf numFmtId="0" fontId="55" fillId="0" borderId="0" xfId="0" applyFont="1"/>
    <xf numFmtId="0" fontId="0" fillId="0" borderId="0" xfId="0" applyAlignment="1">
      <alignment horizontal="center"/>
    </xf>
    <xf numFmtId="0" fontId="55" fillId="0" borderId="0" xfId="0" applyFont="1" applyAlignment="1">
      <alignment horizontal="center"/>
    </xf>
    <xf numFmtId="41" fontId="57" fillId="0" borderId="0" xfId="3" applyFont="1" applyFill="1" applyAlignment="1">
      <alignment vertical="center"/>
    </xf>
    <xf numFmtId="3" fontId="57" fillId="0" borderId="0" xfId="0" applyNumberFormat="1" applyFont="1" applyAlignment="1">
      <alignment vertical="center"/>
    </xf>
    <xf numFmtId="0" fontId="57" fillId="0" borderId="0" xfId="0" applyFont="1" applyAlignment="1">
      <alignment vertical="center"/>
    </xf>
    <xf numFmtId="0" fontId="57" fillId="0" borderId="0" xfId="0" applyFont="1"/>
    <xf numFmtId="0" fontId="57" fillId="0" borderId="0" xfId="0" applyFont="1" applyAlignment="1">
      <alignment horizontal="center"/>
    </xf>
    <xf numFmtId="41" fontId="55" fillId="0" borderId="7" xfId="3" applyFont="1" applyFill="1" applyBorder="1" applyAlignment="1">
      <alignment vertical="center" wrapText="1"/>
    </xf>
    <xf numFmtId="3" fontId="55" fillId="0" borderId="37" xfId="0" applyNumberFormat="1" applyFont="1" applyBorder="1" applyAlignment="1">
      <alignment vertical="center" wrapText="1"/>
    </xf>
    <xf numFmtId="0" fontId="55" fillId="0" borderId="43" xfId="0" applyFont="1" applyBorder="1" applyAlignment="1">
      <alignment vertical="center" wrapText="1"/>
    </xf>
    <xf numFmtId="3" fontId="55" fillId="0" borderId="3" xfId="0" applyNumberFormat="1" applyFont="1" applyBorder="1" applyAlignment="1">
      <alignment vertical="center" wrapText="1"/>
    </xf>
    <xf numFmtId="0" fontId="21" fillId="0" borderId="0" xfId="0" applyFont="1" applyAlignment="1">
      <alignment horizontal="center"/>
    </xf>
    <xf numFmtId="0" fontId="21" fillId="0" borderId="0" xfId="0" applyFont="1"/>
    <xf numFmtId="41" fontId="55" fillId="0" borderId="22" xfId="3" applyFont="1" applyFill="1" applyBorder="1" applyAlignment="1">
      <alignment vertical="center" wrapText="1"/>
    </xf>
    <xf numFmtId="3" fontId="57" fillId="0" borderId="18" xfId="0" applyNumberFormat="1" applyFont="1" applyBorder="1" applyAlignment="1">
      <alignment vertical="center" wrapText="1"/>
    </xf>
    <xf numFmtId="0" fontId="55" fillId="0" borderId="23" xfId="0" applyFont="1" applyBorder="1" applyAlignment="1">
      <alignment vertical="center" wrapText="1"/>
    </xf>
    <xf numFmtId="3" fontId="57" fillId="0" borderId="28" xfId="0" applyNumberFormat="1" applyFont="1" applyBorder="1" applyAlignment="1">
      <alignment vertical="center" wrapText="1"/>
    </xf>
    <xf numFmtId="41" fontId="55" fillId="0" borderId="15" xfId="3" applyFont="1" applyFill="1" applyBorder="1" applyAlignment="1">
      <alignment vertical="center" wrapText="1"/>
    </xf>
    <xf numFmtId="3" fontId="55" fillId="0" borderId="5" xfId="0" applyNumberFormat="1" applyFont="1" applyBorder="1" applyAlignment="1">
      <alignment horizontal="right" vertical="center" wrapText="1"/>
    </xf>
    <xf numFmtId="0" fontId="55" fillId="0" borderId="0" xfId="0" applyFont="1" applyAlignment="1">
      <alignment vertical="center" wrapText="1"/>
    </xf>
    <xf numFmtId="3" fontId="57" fillId="0" borderId="5" xfId="0" applyNumberFormat="1" applyFont="1" applyBorder="1" applyAlignment="1">
      <alignment horizontal="right" vertical="center" wrapText="1"/>
    </xf>
    <xf numFmtId="3" fontId="57" fillId="0" borderId="1" xfId="0" applyNumberFormat="1" applyFont="1" applyBorder="1" applyAlignment="1">
      <alignment horizontal="right" vertical="center" wrapText="1"/>
    </xf>
    <xf numFmtId="41" fontId="57" fillId="0" borderId="15" xfId="3" applyFont="1" applyFill="1" applyBorder="1" applyAlignment="1">
      <alignment vertical="center" wrapText="1"/>
    </xf>
    <xf numFmtId="0" fontId="57" fillId="0" borderId="0" xfId="0" applyFont="1" applyAlignment="1">
      <alignment vertical="center" wrapText="1"/>
    </xf>
    <xf numFmtId="3" fontId="57" fillId="0" borderId="5" xfId="0" applyNumberFormat="1" applyFont="1" applyBorder="1" applyAlignment="1">
      <alignment vertical="center" wrapText="1"/>
    </xf>
    <xf numFmtId="3" fontId="55" fillId="0" borderId="5" xfId="0" applyNumberFormat="1" applyFont="1" applyBorder="1" applyAlignment="1">
      <alignment vertical="center" wrapText="1"/>
    </xf>
    <xf numFmtId="3" fontId="57" fillId="0" borderId="0" xfId="0" applyNumberFormat="1" applyFont="1" applyAlignment="1">
      <alignment horizontal="center"/>
    </xf>
    <xf numFmtId="0" fontId="55" fillId="0" borderId="5" xfId="0" applyFont="1" applyBorder="1" applyAlignment="1">
      <alignment vertical="center" wrapText="1"/>
    </xf>
    <xf numFmtId="3" fontId="55" fillId="0" borderId="27" xfId="0" applyNumberFormat="1" applyFont="1" applyBorder="1" applyAlignment="1">
      <alignment vertical="center" wrapText="1"/>
    </xf>
    <xf numFmtId="0" fontId="57" fillId="0" borderId="5" xfId="0" applyFont="1" applyBorder="1" applyAlignment="1">
      <alignment vertical="center" wrapText="1"/>
    </xf>
    <xf numFmtId="3" fontId="57" fillId="0" borderId="27" xfId="0" applyNumberFormat="1" applyFont="1" applyBorder="1" applyAlignment="1">
      <alignment horizontal="right" vertical="center" wrapText="1"/>
    </xf>
    <xf numFmtId="41" fontId="55" fillId="0" borderId="0" xfId="3" applyFont="1" applyFill="1" applyBorder="1" applyAlignment="1">
      <alignment vertical="center" wrapText="1"/>
    </xf>
    <xf numFmtId="3" fontId="60" fillId="0" borderId="6" xfId="0" applyNumberFormat="1" applyFont="1" applyBorder="1" applyAlignment="1">
      <alignment horizontal="right" vertical="center" wrapText="1"/>
    </xf>
    <xf numFmtId="41" fontId="55" fillId="0" borderId="26" xfId="3" applyFont="1" applyFill="1" applyBorder="1" applyAlignment="1">
      <alignment horizontal="left" vertical="center" wrapText="1"/>
    </xf>
    <xf numFmtId="3" fontId="55" fillId="0" borderId="13" xfId="0" applyNumberFormat="1" applyFont="1" applyBorder="1" applyAlignment="1">
      <alignment horizontal="right" vertical="center" wrapText="1"/>
    </xf>
    <xf numFmtId="0" fontId="55" fillId="0" borderId="13" xfId="0" applyFont="1" applyBorder="1" applyAlignment="1">
      <alignment horizontal="center" vertical="center" wrapText="1"/>
    </xf>
    <xf numFmtId="3" fontId="55" fillId="0" borderId="28" xfId="0" applyNumberFormat="1" applyFont="1" applyBorder="1" applyAlignment="1">
      <alignment horizontal="right" vertical="center" wrapText="1"/>
    </xf>
    <xf numFmtId="3" fontId="60" fillId="0" borderId="0" xfId="0" applyNumberFormat="1" applyFont="1" applyAlignment="1">
      <alignment horizontal="center"/>
    </xf>
    <xf numFmtId="3" fontId="0" fillId="0" borderId="0" xfId="0" applyNumberFormat="1"/>
    <xf numFmtId="41" fontId="57" fillId="0" borderId="0" xfId="3" applyFont="1" applyFill="1" applyAlignment="1">
      <alignment horizontal="justify" vertical="center"/>
    </xf>
    <xf numFmtId="41" fontId="55" fillId="0" borderId="0" xfId="3" applyFont="1" applyFill="1" applyAlignment="1">
      <alignment horizontal="center" vertical="center"/>
    </xf>
    <xf numFmtId="41" fontId="55" fillId="0" borderId="0" xfId="3" applyFont="1" applyFill="1" applyAlignment="1">
      <alignment horizontal="left" vertical="center"/>
    </xf>
    <xf numFmtId="3" fontId="57" fillId="0" borderId="0" xfId="0" applyNumberFormat="1" applyFont="1"/>
    <xf numFmtId="41" fontId="57" fillId="0" borderId="0" xfId="3" applyFont="1" applyFill="1" applyAlignment="1">
      <alignment horizontal="left" vertical="center"/>
    </xf>
    <xf numFmtId="3" fontId="57" fillId="0" borderId="0" xfId="0" applyNumberFormat="1" applyFont="1" applyAlignment="1">
      <alignment horizontal="center" vertical="center"/>
    </xf>
    <xf numFmtId="0" fontId="57" fillId="0" borderId="0" xfId="0" applyFont="1" applyAlignment="1">
      <alignment horizontal="center" vertical="center"/>
    </xf>
    <xf numFmtId="41" fontId="57" fillId="0" borderId="15" xfId="3" applyFont="1" applyFill="1" applyBorder="1" applyAlignment="1">
      <alignment horizontal="left" vertical="center" wrapText="1"/>
    </xf>
    <xf numFmtId="172" fontId="0" fillId="0" borderId="0" xfId="0" applyNumberFormat="1"/>
    <xf numFmtId="0" fontId="29" fillId="2" borderId="2" xfId="0" applyFont="1" applyFill="1" applyBorder="1" applyAlignment="1">
      <alignment horizontal="left"/>
    </xf>
    <xf numFmtId="3" fontId="26" fillId="2" borderId="0" xfId="0" applyNumberFormat="1" applyFont="1" applyFill="1" applyAlignment="1">
      <alignment horizontal="right" vertical="top" wrapText="1"/>
    </xf>
    <xf numFmtId="167" fontId="44" fillId="2" borderId="2" xfId="2" applyNumberFormat="1" applyFont="1" applyFill="1" applyBorder="1" applyAlignment="1">
      <alignment horizontal="right"/>
    </xf>
    <xf numFmtId="167" fontId="27" fillId="2" borderId="2" xfId="2" applyNumberFormat="1" applyFont="1" applyFill="1" applyBorder="1" applyAlignment="1">
      <alignment horizontal="right"/>
    </xf>
    <xf numFmtId="167" fontId="42" fillId="2" borderId="2" xfId="2" applyNumberFormat="1" applyFont="1" applyFill="1" applyBorder="1" applyAlignment="1">
      <alignment horizontal="right"/>
    </xf>
    <xf numFmtId="0" fontId="14" fillId="2" borderId="2" xfId="0" applyFont="1" applyFill="1" applyBorder="1" applyAlignment="1">
      <alignment horizontal="center" vertical="center" wrapText="1"/>
    </xf>
    <xf numFmtId="0" fontId="12" fillId="2" borderId="22" xfId="0" applyFont="1" applyFill="1" applyBorder="1" applyAlignment="1">
      <alignment vertical="center"/>
    </xf>
    <xf numFmtId="0" fontId="12" fillId="2" borderId="28" xfId="0" applyFont="1" applyFill="1" applyBorder="1" applyAlignment="1">
      <alignment vertical="center"/>
    </xf>
    <xf numFmtId="43" fontId="21" fillId="2" borderId="0" xfId="0" applyNumberFormat="1" applyFont="1" applyFill="1"/>
    <xf numFmtId="0" fontId="29" fillId="2" borderId="0" xfId="0" applyFont="1" applyFill="1" applyAlignment="1">
      <alignment horizontal="left" wrapText="1"/>
    </xf>
    <xf numFmtId="0" fontId="26" fillId="2" borderId="32" xfId="0" applyFont="1" applyFill="1" applyBorder="1" applyAlignment="1">
      <alignment horizontal="center" vertical="center" wrapText="1"/>
    </xf>
    <xf numFmtId="0" fontId="26" fillId="2" borderId="24" xfId="0" applyFont="1" applyFill="1" applyBorder="1" applyAlignment="1">
      <alignment horizontal="center" vertical="center" wrapText="1"/>
    </xf>
    <xf numFmtId="0" fontId="26" fillId="2" borderId="30" xfId="0" applyFont="1" applyFill="1" applyBorder="1" applyAlignment="1">
      <alignment horizontal="center" vertical="center" wrapText="1"/>
    </xf>
    <xf numFmtId="0" fontId="29" fillId="2" borderId="0" xfId="0" applyFont="1" applyFill="1" applyAlignment="1">
      <alignment horizontal="left"/>
    </xf>
    <xf numFmtId="0" fontId="26" fillId="2" borderId="0" xfId="0" applyFont="1" applyFill="1" applyAlignment="1">
      <alignment horizontal="left"/>
    </xf>
    <xf numFmtId="0" fontId="51" fillId="2" borderId="0" xfId="0" applyFont="1" applyFill="1" applyAlignment="1">
      <alignment horizontal="center"/>
    </xf>
    <xf numFmtId="0" fontId="26" fillId="2" borderId="0" xfId="0" applyFont="1" applyFill="1" applyAlignment="1">
      <alignment horizontal="center"/>
    </xf>
    <xf numFmtId="0" fontId="35" fillId="2" borderId="0" xfId="0" applyFont="1" applyFill="1" applyAlignment="1">
      <alignment horizontal="center"/>
    </xf>
    <xf numFmtId="0" fontId="29" fillId="2" borderId="0" xfId="0" applyFont="1" applyFill="1" applyAlignment="1">
      <alignment horizontal="left" vertical="center" wrapText="1"/>
    </xf>
    <xf numFmtId="0" fontId="55" fillId="0" borderId="5" xfId="0" applyFont="1" applyBorder="1" applyAlignment="1">
      <alignment horizontal="left" vertical="center" wrapText="1"/>
    </xf>
    <xf numFmtId="3" fontId="55" fillId="0" borderId="5" xfId="0" applyNumberFormat="1" applyFont="1" applyBorder="1" applyAlignment="1">
      <alignment horizontal="right" vertical="center" wrapText="1"/>
    </xf>
    <xf numFmtId="0" fontId="57" fillId="0" borderId="5" xfId="0" applyFont="1" applyBorder="1" applyAlignment="1">
      <alignment horizontal="left" vertical="center" wrapText="1"/>
    </xf>
    <xf numFmtId="3" fontId="57" fillId="0" borderId="5" xfId="0" applyNumberFormat="1" applyFont="1" applyBorder="1" applyAlignment="1">
      <alignment horizontal="right" vertical="center" wrapText="1"/>
    </xf>
    <xf numFmtId="41" fontId="29" fillId="2" borderId="0" xfId="3" applyFont="1" applyFill="1" applyAlignment="1">
      <alignment horizontal="center" vertical="center"/>
    </xf>
    <xf numFmtId="41" fontId="29" fillId="2" borderId="4" xfId="3" applyFont="1" applyFill="1" applyBorder="1" applyAlignment="1">
      <alignment vertical="center" wrapText="1"/>
    </xf>
    <xf numFmtId="41" fontId="29" fillId="2" borderId="6" xfId="3" applyFont="1" applyFill="1" applyBorder="1" applyAlignment="1">
      <alignment vertical="center" wrapText="1"/>
    </xf>
    <xf numFmtId="3" fontId="26" fillId="2" borderId="4"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41" fontId="36" fillId="2" borderId="0" xfId="3" applyFont="1" applyFill="1" applyAlignment="1">
      <alignment horizontal="center" vertical="center"/>
    </xf>
    <xf numFmtId="41" fontId="26" fillId="2" borderId="0" xfId="3" applyFont="1" applyFill="1" applyAlignment="1">
      <alignment horizontal="center"/>
    </xf>
    <xf numFmtId="41" fontId="37" fillId="2" borderId="36" xfId="3" applyFont="1" applyFill="1" applyBorder="1" applyAlignment="1">
      <alignment horizontal="center" vertical="center" wrapText="1"/>
    </xf>
    <xf numFmtId="41" fontId="37" fillId="2" borderId="21" xfId="3" applyFont="1" applyFill="1" applyBorder="1" applyAlignment="1">
      <alignment horizontal="center" vertical="center" wrapText="1"/>
    </xf>
    <xf numFmtId="0" fontId="37" fillId="2" borderId="44" xfId="0" applyFont="1" applyFill="1" applyBorder="1" applyAlignment="1">
      <alignment horizontal="center" vertical="center" wrapText="1"/>
    </xf>
    <xf numFmtId="0" fontId="37" fillId="2" borderId="45"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37" fillId="2" borderId="6" xfId="0" applyFont="1" applyFill="1" applyBorder="1" applyAlignment="1">
      <alignment horizontal="center" vertical="center" wrapText="1"/>
    </xf>
    <xf numFmtId="3" fontId="37" fillId="2" borderId="4" xfId="0" applyNumberFormat="1" applyFont="1" applyFill="1" applyBorder="1" applyAlignment="1">
      <alignment horizontal="center" vertical="center" wrapText="1"/>
    </xf>
    <xf numFmtId="3" fontId="37" fillId="2" borderId="6" xfId="0" applyNumberFormat="1" applyFont="1" applyFill="1" applyBorder="1" applyAlignment="1">
      <alignment horizontal="center" vertical="center" wrapText="1"/>
    </xf>
    <xf numFmtId="0" fontId="37" fillId="2" borderId="39" xfId="0" applyFont="1" applyFill="1" applyBorder="1" applyAlignment="1">
      <alignment horizontal="center" vertical="center" wrapText="1"/>
    </xf>
    <xf numFmtId="0" fontId="37" fillId="2" borderId="41" xfId="0" applyFont="1" applyFill="1" applyBorder="1" applyAlignment="1">
      <alignment horizontal="center" vertical="center" wrapText="1"/>
    </xf>
    <xf numFmtId="41" fontId="37" fillId="2" borderId="46" xfId="3" applyFont="1" applyFill="1" applyBorder="1" applyAlignment="1">
      <alignment horizontal="center" vertical="center" wrapText="1"/>
    </xf>
    <xf numFmtId="41" fontId="37" fillId="2" borderId="47" xfId="3" applyFont="1" applyFill="1" applyBorder="1" applyAlignment="1">
      <alignment horizontal="center" vertical="center" wrapText="1"/>
    </xf>
    <xf numFmtId="41" fontId="51" fillId="2" borderId="0" xfId="3" applyFont="1" applyFill="1" applyAlignment="1">
      <alignment horizontal="center" vertical="center"/>
    </xf>
    <xf numFmtId="41" fontId="35" fillId="2" borderId="0" xfId="3" applyFont="1" applyFill="1" applyAlignment="1">
      <alignment horizontal="center" vertical="center"/>
    </xf>
    <xf numFmtId="0" fontId="35" fillId="2" borderId="0" xfId="0" applyFont="1" applyFill="1" applyAlignment="1">
      <alignment vertical="top" wrapText="1"/>
    </xf>
    <xf numFmtId="0" fontId="35" fillId="2" borderId="1" xfId="0" applyFont="1" applyFill="1" applyBorder="1" applyAlignment="1">
      <alignment vertical="top" wrapText="1"/>
    </xf>
    <xf numFmtId="0" fontId="37" fillId="2" borderId="44" xfId="0" applyFont="1" applyFill="1" applyBorder="1" applyAlignment="1">
      <alignment horizontal="center" vertical="top" wrapText="1"/>
    </xf>
    <xf numFmtId="0" fontId="37" fillId="2" borderId="20" xfId="0" applyFont="1" applyFill="1" applyBorder="1" applyAlignment="1">
      <alignment horizontal="center" vertical="top" wrapText="1"/>
    </xf>
    <xf numFmtId="0" fontId="37" fillId="2" borderId="25" xfId="0" applyFont="1" applyFill="1" applyBorder="1" applyAlignment="1">
      <alignment horizontal="center" vertical="center" wrapText="1"/>
    </xf>
    <xf numFmtId="0" fontId="37" fillId="2" borderId="48" xfId="0" applyFont="1" applyFill="1" applyBorder="1" applyAlignment="1">
      <alignment horizontal="center" vertical="center" wrapText="1"/>
    </xf>
    <xf numFmtId="3" fontId="9" fillId="0" borderId="0" xfId="0" applyNumberFormat="1" applyFont="1" applyAlignment="1">
      <alignment horizontal="left"/>
    </xf>
    <xf numFmtId="41" fontId="35" fillId="2" borderId="36" xfId="3" applyFont="1" applyFill="1" applyBorder="1" applyAlignment="1">
      <alignment horizontal="center"/>
    </xf>
    <xf numFmtId="41" fontId="35" fillId="2" borderId="21" xfId="3" applyFont="1" applyFill="1" applyBorder="1" applyAlignment="1">
      <alignment horizontal="center"/>
    </xf>
    <xf numFmtId="41" fontId="26" fillId="2" borderId="0" xfId="3" applyFont="1" applyFill="1" applyAlignment="1">
      <alignment horizontal="center" vertical="center"/>
    </xf>
    <xf numFmtId="0" fontId="64" fillId="0" borderId="32" xfId="0" applyFont="1" applyBorder="1" applyAlignment="1">
      <alignment horizontal="left"/>
    </xf>
    <xf numFmtId="0" fontId="64" fillId="0" borderId="30" xfId="0" applyFont="1" applyBorder="1" applyAlignment="1">
      <alignment horizontal="left"/>
    </xf>
    <xf numFmtId="0" fontId="27" fillId="0" borderId="0" xfId="0" applyFont="1" applyAlignment="1">
      <alignment horizontal="left" wrapText="1"/>
    </xf>
    <xf numFmtId="0" fontId="27" fillId="2" borderId="0" xfId="0" applyFont="1" applyFill="1" applyAlignment="1">
      <alignment horizontal="left" wrapText="1"/>
    </xf>
    <xf numFmtId="0" fontId="52" fillId="2" borderId="0" xfId="0" applyFont="1" applyFill="1" applyAlignment="1">
      <alignment horizontal="left" vertical="center" wrapText="1"/>
    </xf>
    <xf numFmtId="0" fontId="45" fillId="2" borderId="0" xfId="0" applyFont="1" applyFill="1" applyAlignment="1">
      <alignment horizontal="left" wrapText="1"/>
    </xf>
    <xf numFmtId="0" fontId="28" fillId="2" borderId="0" xfId="0" applyFont="1" applyFill="1" applyAlignment="1">
      <alignment horizontal="left"/>
    </xf>
    <xf numFmtId="0" fontId="14" fillId="2" borderId="50" xfId="0" applyFont="1" applyFill="1" applyBorder="1" applyAlignment="1">
      <alignment horizontal="center" wrapText="1"/>
    </xf>
    <xf numFmtId="0" fontId="14" fillId="2" borderId="51" xfId="0" applyFont="1" applyFill="1" applyBorder="1" applyAlignment="1">
      <alignment horizontal="center" wrapText="1"/>
    </xf>
    <xf numFmtId="0" fontId="39" fillId="2" borderId="0" xfId="0" applyFont="1" applyFill="1" applyAlignment="1">
      <alignment horizontal="left" wrapText="1"/>
    </xf>
    <xf numFmtId="0" fontId="11" fillId="0" borderId="0" xfId="0" applyFont="1" applyAlignment="1">
      <alignment horizontal="left" wrapText="1"/>
    </xf>
    <xf numFmtId="0" fontId="27" fillId="2" borderId="0" xfId="0" applyFont="1" applyFill="1" applyAlignment="1">
      <alignment horizontal="left" vertical="center" wrapText="1"/>
    </xf>
    <xf numFmtId="0" fontId="26" fillId="2" borderId="4"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47" fillId="2" borderId="0" xfId="0" applyFont="1" applyFill="1" applyAlignment="1">
      <alignment horizontal="left"/>
    </xf>
    <xf numFmtId="0" fontId="14" fillId="2" borderId="36" xfId="0" applyFont="1" applyFill="1" applyBorder="1" applyAlignment="1">
      <alignment horizontal="center"/>
    </xf>
    <xf numFmtId="0" fontId="14" fillId="2" borderId="21" xfId="0" applyFont="1" applyFill="1" applyBorder="1" applyAlignment="1">
      <alignment horizontal="center"/>
    </xf>
    <xf numFmtId="0" fontId="14" fillId="2" borderId="37" xfId="0" applyFont="1" applyFill="1" applyBorder="1" applyAlignment="1">
      <alignment horizontal="center" wrapText="1"/>
    </xf>
    <xf numFmtId="0" fontId="14" fillId="2" borderId="6" xfId="0" applyFont="1" applyFill="1" applyBorder="1" applyAlignment="1">
      <alignment horizontal="center" wrapText="1"/>
    </xf>
    <xf numFmtId="0" fontId="67" fillId="2" borderId="4" xfId="0" applyFont="1" applyFill="1" applyBorder="1" applyAlignment="1">
      <alignment horizontal="center" vertical="center" wrapText="1"/>
    </xf>
    <xf numFmtId="0" fontId="67" fillId="2" borderId="6" xfId="0" applyFont="1" applyFill="1" applyBorder="1" applyAlignment="1">
      <alignment horizontal="center" vertical="center" wrapText="1"/>
    </xf>
    <xf numFmtId="0" fontId="64" fillId="0" borderId="41" xfId="0" applyFont="1" applyBorder="1" applyAlignment="1">
      <alignment horizontal="left" vertical="center"/>
    </xf>
    <xf numFmtId="0" fontId="68" fillId="0" borderId="0" xfId="0" applyFont="1" applyAlignment="1">
      <alignment horizontal="left" vertical="center" wrapText="1"/>
    </xf>
    <xf numFmtId="0" fontId="65" fillId="2" borderId="32" xfId="0" applyFont="1" applyFill="1" applyBorder="1" applyAlignment="1">
      <alignment horizontal="center" wrapText="1"/>
    </xf>
    <xf numFmtId="0" fontId="65" fillId="2" borderId="30" xfId="0" applyFont="1" applyFill="1" applyBorder="1" applyAlignment="1">
      <alignment horizontal="center" wrapText="1"/>
    </xf>
  </cellXfs>
  <cellStyles count="27">
    <cellStyle name="Excel Built-in Normal" xfId="10" xr:uid="{7BB7493C-756B-43DD-8D98-1E6E88F78945}"/>
    <cellStyle name="Hipervínculo" xfId="1" builtinId="8"/>
    <cellStyle name="Hipervínculo 2" xfId="16" xr:uid="{ED3A650B-9807-4AC9-8D3F-D44E28160964}"/>
    <cellStyle name="Millares" xfId="2" builtinId="3"/>
    <cellStyle name="Millares [0]" xfId="3" builtinId="6"/>
    <cellStyle name="Millares [0] 2" xfId="4" xr:uid="{00000000-0005-0000-0000-000003000000}"/>
    <cellStyle name="Millares [0] 3" xfId="12" xr:uid="{14459974-30EF-4A20-A537-E8FB2745AEA8}"/>
    <cellStyle name="Millares [0] 3 2" xfId="23" xr:uid="{D8D6B13F-F272-44E8-AC15-F49392AB9F97}"/>
    <cellStyle name="Millares [0] 4" xfId="18" xr:uid="{54011045-EF63-4EAF-8A0F-A4D4539F06D1}"/>
    <cellStyle name="Millares [0] 5" xfId="20" xr:uid="{69F294E8-CE1B-4950-A767-5D09BAFD58E2}"/>
    <cellStyle name="Millares 10" xfId="26" xr:uid="{6F39EC78-C1C0-48DA-90F5-B61FD762D7A5}"/>
    <cellStyle name="Millares 2" xfId="13" xr:uid="{B460DA62-408E-47E6-BE28-087D42D2965B}"/>
    <cellStyle name="Millares 3" xfId="14" xr:uid="{F7BD4BEC-F1E1-4D3B-8C0D-CA7242016AC7}"/>
    <cellStyle name="Millares 4" xfId="11" xr:uid="{364F6684-5D7A-4BD9-A545-FA901F2688E3}"/>
    <cellStyle name="Millares 5" xfId="19" xr:uid="{C132653F-E2E2-44A0-82A6-3B14DBDA9829}"/>
    <cellStyle name="Millares 6" xfId="21" xr:uid="{CACA180D-EB18-4A79-8FD8-DF1028647FD5}"/>
    <cellStyle name="Millares 7" xfId="22" xr:uid="{379DCFFE-712E-431A-97AB-9AEC5322D77C}"/>
    <cellStyle name="Millares 8" xfId="25" xr:uid="{C197403F-DD78-4D04-A488-BB5B4499D815}"/>
    <cellStyle name="Millares 9" xfId="24" xr:uid="{A4BFB0DE-09A9-4547-945F-797163BC83C0}"/>
    <cellStyle name="Normal" xfId="0" builtinId="0"/>
    <cellStyle name="Normal 17 2" xfId="5" xr:uid="{00000000-0005-0000-0000-000005000000}"/>
    <cellStyle name="Normal 2" xfId="15" xr:uid="{120E18B8-135A-4BAC-8B29-CBCE5DE67FB0}"/>
    <cellStyle name="Normal 3" xfId="17" xr:uid="{4D00C53C-09A9-4773-B83E-01768956B82C}"/>
    <cellStyle name="Normal 6" xfId="6" xr:uid="{00000000-0005-0000-0000-000006000000}"/>
    <cellStyle name="Normal 7" xfId="7" xr:uid="{00000000-0005-0000-0000-000007000000}"/>
    <cellStyle name="Normal 9" xfId="8" xr:uid="{00000000-0005-0000-0000-000008000000}"/>
    <cellStyle name="Porcentaj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304800</xdr:colOff>
      <xdr:row>11</xdr:row>
      <xdr:rowOff>38100</xdr:rowOff>
    </xdr:from>
    <xdr:to>
      <xdr:col>4</xdr:col>
      <xdr:colOff>304800</xdr:colOff>
      <xdr:row>11</xdr:row>
      <xdr:rowOff>38100</xdr:rowOff>
    </xdr:to>
    <xdr:sp macro="" textlink="">
      <xdr:nvSpPr>
        <xdr:cNvPr id="8985" name="Line 1">
          <a:extLst>
            <a:ext uri="{FF2B5EF4-FFF2-40B4-BE49-F238E27FC236}">
              <a16:creationId xmlns:a16="http://schemas.microsoft.com/office/drawing/2014/main" id="{D094FAE1-763E-4EFF-9FBA-4A72E48B66D5}"/>
            </a:ext>
          </a:extLst>
        </xdr:cNvPr>
        <xdr:cNvSpPr>
          <a:spLocks noChangeShapeType="1"/>
        </xdr:cNvSpPr>
      </xdr:nvSpPr>
      <xdr:spPr bwMode="auto">
        <a:xfrm>
          <a:off x="7791450" y="2266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2:N84"/>
  <sheetViews>
    <sheetView tabSelected="1" topLeftCell="A64" zoomScale="90" zoomScaleNormal="90" zoomScaleSheetLayoutView="80" workbookViewId="0">
      <selection activeCell="E15" sqref="E15"/>
    </sheetView>
  </sheetViews>
  <sheetFormatPr baseColWidth="10" defaultColWidth="11.44140625" defaultRowHeight="10.199999999999999" x14ac:dyDescent="0.2"/>
  <cols>
    <col min="1" max="1" width="28.88671875" style="22" customWidth="1"/>
    <col min="2" max="2" width="49" style="22" customWidth="1"/>
    <col min="3" max="3" width="19.33203125" style="16" customWidth="1"/>
    <col min="4" max="4" width="26.109375" style="16" customWidth="1"/>
    <col min="5" max="5" width="17" style="16" customWidth="1"/>
    <col min="6" max="6" width="14.33203125" style="16" customWidth="1"/>
    <col min="7" max="8" width="11.5546875" style="16" customWidth="1"/>
    <col min="9" max="9" width="15.6640625" style="16" customWidth="1"/>
    <col min="10" max="10" width="15.88671875" style="16" customWidth="1"/>
    <col min="11" max="14" width="11.5546875" style="17" customWidth="1"/>
    <col min="15" max="16384" width="11.44140625" style="18"/>
  </cols>
  <sheetData>
    <row r="2" spans="1:14" ht="22.5" customHeight="1" x14ac:dyDescent="0.25">
      <c r="A2" s="312" t="s">
        <v>319</v>
      </c>
      <c r="B2" s="312"/>
      <c r="C2" s="312"/>
      <c r="D2" s="312"/>
      <c r="E2" s="312"/>
      <c r="F2" s="312"/>
      <c r="G2" s="312"/>
      <c r="H2" s="312"/>
      <c r="I2" s="312"/>
    </row>
    <row r="3" spans="1:14" ht="17.25" customHeight="1" x14ac:dyDescent="0.2">
      <c r="A3" s="313" t="s">
        <v>0</v>
      </c>
      <c r="B3" s="313"/>
      <c r="C3" s="313"/>
      <c r="D3" s="313"/>
      <c r="E3" s="313"/>
      <c r="F3" s="313"/>
      <c r="G3" s="313"/>
      <c r="H3" s="313"/>
      <c r="I3" s="313"/>
    </row>
    <row r="4" spans="1:14" ht="20.25" customHeight="1" x14ac:dyDescent="0.25">
      <c r="A4" s="314" t="s">
        <v>525</v>
      </c>
      <c r="B4" s="314"/>
      <c r="C4" s="314"/>
      <c r="D4" s="314"/>
      <c r="E4" s="314"/>
      <c r="F4" s="314"/>
      <c r="G4" s="314"/>
      <c r="H4" s="314"/>
      <c r="I4" s="314"/>
    </row>
    <row r="6" spans="1:14" ht="13.8" x14ac:dyDescent="0.25">
      <c r="A6" s="23" t="s">
        <v>1</v>
      </c>
      <c r="B6" s="176" t="s">
        <v>2</v>
      </c>
    </row>
    <row r="7" spans="1:14" s="174" customFormat="1" ht="18" customHeight="1" x14ac:dyDescent="0.3">
      <c r="A7" s="171" t="s">
        <v>321</v>
      </c>
      <c r="B7" s="172"/>
      <c r="C7" s="173"/>
      <c r="D7" s="173"/>
      <c r="E7" s="173"/>
      <c r="F7" s="173"/>
      <c r="G7" s="173"/>
      <c r="H7" s="173"/>
      <c r="I7" s="173"/>
      <c r="J7" s="173"/>
      <c r="K7" s="175"/>
      <c r="L7" s="175"/>
      <c r="M7" s="175"/>
      <c r="N7" s="175"/>
    </row>
    <row r="8" spans="1:14" x14ac:dyDescent="0.2">
      <c r="A8" s="23" t="s">
        <v>322</v>
      </c>
    </row>
    <row r="9" spans="1:14" x14ac:dyDescent="0.2">
      <c r="A9" s="22" t="s">
        <v>518</v>
      </c>
    </row>
    <row r="10" spans="1:14" x14ac:dyDescent="0.2">
      <c r="A10" s="22" t="s">
        <v>523</v>
      </c>
    </row>
    <row r="11" spans="1:14" x14ac:dyDescent="0.2">
      <c r="A11" s="22" t="s">
        <v>520</v>
      </c>
    </row>
    <row r="12" spans="1:14" x14ac:dyDescent="0.2">
      <c r="A12" s="22" t="s">
        <v>218</v>
      </c>
    </row>
    <row r="13" spans="1:14" ht="14.4" x14ac:dyDescent="0.3">
      <c r="A13" s="22" t="s">
        <v>522</v>
      </c>
      <c r="B13" s="121"/>
    </row>
    <row r="14" spans="1:14" x14ac:dyDescent="0.2">
      <c r="A14" s="22" t="s">
        <v>521</v>
      </c>
      <c r="B14" s="19"/>
    </row>
    <row r="15" spans="1:14" x14ac:dyDescent="0.2">
      <c r="A15" s="20" t="s">
        <v>524</v>
      </c>
      <c r="C15" s="20"/>
    </row>
    <row r="17" spans="1:14" s="174" customFormat="1" ht="17.25" customHeight="1" x14ac:dyDescent="0.3">
      <c r="A17" s="171" t="s">
        <v>3</v>
      </c>
      <c r="B17" s="171"/>
      <c r="C17" s="173"/>
      <c r="D17" s="173"/>
      <c r="J17" s="175"/>
      <c r="K17" s="175"/>
      <c r="L17" s="175"/>
      <c r="M17" s="175"/>
      <c r="N17" s="175"/>
    </row>
    <row r="18" spans="1:14" x14ac:dyDescent="0.2">
      <c r="A18" s="22" t="s">
        <v>4</v>
      </c>
      <c r="B18" s="306" t="s">
        <v>323</v>
      </c>
      <c r="C18" s="306"/>
      <c r="D18" s="22"/>
      <c r="E18" s="18"/>
      <c r="F18" s="18"/>
      <c r="G18" s="18"/>
      <c r="H18" s="18"/>
      <c r="I18" s="18"/>
      <c r="J18" s="17"/>
    </row>
    <row r="19" spans="1:14" x14ac:dyDescent="0.2">
      <c r="A19" s="22" t="s">
        <v>5</v>
      </c>
      <c r="B19" s="315" t="s">
        <v>324</v>
      </c>
      <c r="C19" s="315"/>
      <c r="D19" s="315"/>
      <c r="E19" s="18"/>
      <c r="F19" s="18"/>
      <c r="G19" s="18"/>
      <c r="H19" s="18"/>
      <c r="I19" s="18"/>
      <c r="J19" s="17"/>
    </row>
    <row r="21" spans="1:14" ht="10.8" thickBot="1" x14ac:dyDescent="0.25">
      <c r="A21" s="23" t="s">
        <v>6</v>
      </c>
      <c r="B21" s="23" t="s">
        <v>7</v>
      </c>
    </row>
    <row r="22" spans="1:14" ht="10.8" thickBot="1" x14ac:dyDescent="0.25">
      <c r="A22" s="39"/>
      <c r="B22" s="21"/>
    </row>
    <row r="23" spans="1:14" x14ac:dyDescent="0.2">
      <c r="A23" s="39" t="s">
        <v>8</v>
      </c>
      <c r="B23" s="94" t="s">
        <v>9</v>
      </c>
    </row>
    <row r="24" spans="1:14" x14ac:dyDescent="0.2">
      <c r="A24" s="181" t="s">
        <v>10</v>
      </c>
      <c r="B24" s="95"/>
    </row>
    <row r="25" spans="1:14" x14ac:dyDescent="0.2">
      <c r="A25" s="44" t="s">
        <v>11</v>
      </c>
      <c r="B25" s="95" t="s">
        <v>325</v>
      </c>
    </row>
    <row r="26" spans="1:14" x14ac:dyDescent="0.2">
      <c r="A26" s="44" t="s">
        <v>12</v>
      </c>
      <c r="B26" s="95" t="s">
        <v>326</v>
      </c>
    </row>
    <row r="27" spans="1:14" x14ac:dyDescent="0.2">
      <c r="A27" s="44" t="s">
        <v>13</v>
      </c>
      <c r="B27" s="95" t="s">
        <v>327</v>
      </c>
    </row>
    <row r="28" spans="1:14" ht="10.8" thickBot="1" x14ac:dyDescent="0.25">
      <c r="A28" s="45" t="s">
        <v>14</v>
      </c>
      <c r="B28" s="96" t="s">
        <v>328</v>
      </c>
    </row>
    <row r="30" spans="1:14" x14ac:dyDescent="0.2">
      <c r="A30" s="23" t="s">
        <v>15</v>
      </c>
      <c r="B30" s="23" t="s">
        <v>16</v>
      </c>
    </row>
    <row r="31" spans="1:14" ht="11.25" customHeight="1" x14ac:dyDescent="0.2">
      <c r="A31" s="306" t="s">
        <v>329</v>
      </c>
      <c r="B31" s="306"/>
      <c r="C31" s="306"/>
      <c r="D31" s="306"/>
      <c r="E31" s="306"/>
      <c r="F31" s="306"/>
    </row>
    <row r="32" spans="1:14" x14ac:dyDescent="0.2">
      <c r="A32" s="22" t="s">
        <v>330</v>
      </c>
    </row>
    <row r="33" spans="1:14" x14ac:dyDescent="0.2">
      <c r="A33" s="22" t="s">
        <v>331</v>
      </c>
    </row>
    <row r="34" spans="1:14" x14ac:dyDescent="0.2">
      <c r="A34" s="22" t="s">
        <v>332</v>
      </c>
    </row>
    <row r="35" spans="1:14" x14ac:dyDescent="0.2">
      <c r="A35" s="22" t="s">
        <v>344</v>
      </c>
    </row>
    <row r="36" spans="1:14" x14ac:dyDescent="0.2">
      <c r="A36" s="22" t="s">
        <v>17</v>
      </c>
    </row>
    <row r="38" spans="1:14" ht="10.8" thickBot="1" x14ac:dyDescent="0.25">
      <c r="A38" s="23" t="s">
        <v>199</v>
      </c>
    </row>
    <row r="39" spans="1:14" ht="46.5" customHeight="1" x14ac:dyDescent="0.2">
      <c r="A39" s="41" t="s">
        <v>18</v>
      </c>
      <c r="B39" s="42" t="s">
        <v>19</v>
      </c>
      <c r="C39" s="42" t="s">
        <v>20</v>
      </c>
      <c r="D39" s="42" t="s">
        <v>21</v>
      </c>
      <c r="E39" s="42" t="s">
        <v>22</v>
      </c>
      <c r="F39" s="42" t="s">
        <v>23</v>
      </c>
      <c r="G39" s="42" t="s">
        <v>24</v>
      </c>
      <c r="H39" s="42" t="s">
        <v>25</v>
      </c>
      <c r="I39" s="42" t="s">
        <v>26</v>
      </c>
      <c r="J39" s="43" t="s">
        <v>27</v>
      </c>
    </row>
    <row r="40" spans="1:14" ht="14.4" customHeight="1" x14ac:dyDescent="0.2">
      <c r="A40" s="196">
        <v>1</v>
      </c>
      <c r="B40" s="192" t="s">
        <v>333</v>
      </c>
      <c r="C40" s="40">
        <v>1</v>
      </c>
      <c r="D40" s="40" t="s">
        <v>335</v>
      </c>
      <c r="E40" s="192">
        <v>2599</v>
      </c>
      <c r="F40" s="192" t="s">
        <v>28</v>
      </c>
      <c r="G40" s="192" t="s">
        <v>29</v>
      </c>
      <c r="H40" s="192" t="s">
        <v>337</v>
      </c>
      <c r="I40" s="193">
        <v>2599000000</v>
      </c>
      <c r="J40" s="194">
        <v>99.96</v>
      </c>
    </row>
    <row r="41" spans="1:14" ht="14.4" customHeight="1" x14ac:dyDescent="0.2">
      <c r="A41" s="192">
        <v>2</v>
      </c>
      <c r="B41" s="192" t="s">
        <v>334</v>
      </c>
      <c r="C41" s="134">
        <v>1</v>
      </c>
      <c r="D41" s="134" t="s">
        <v>336</v>
      </c>
      <c r="E41" s="192">
        <v>1</v>
      </c>
      <c r="F41" s="192" t="s">
        <v>28</v>
      </c>
      <c r="G41" s="192" t="s">
        <v>29</v>
      </c>
      <c r="H41" s="192" t="s">
        <v>338</v>
      </c>
      <c r="I41" s="191">
        <v>1000000</v>
      </c>
      <c r="J41" s="195">
        <v>0.04</v>
      </c>
    </row>
    <row r="42" spans="1:14" s="184" customFormat="1" ht="14.4" customHeight="1" x14ac:dyDescent="0.2">
      <c r="A42" s="307" t="s">
        <v>306</v>
      </c>
      <c r="B42" s="308"/>
      <c r="C42" s="308"/>
      <c r="D42" s="308"/>
      <c r="E42" s="308"/>
      <c r="F42" s="308"/>
      <c r="G42" s="308"/>
      <c r="H42" s="309"/>
      <c r="I42" s="185">
        <f>SUM(I40:I41)</f>
        <v>2600000000</v>
      </c>
      <c r="J42" s="56">
        <f>SUM(J40:J41)</f>
        <v>100</v>
      </c>
      <c r="K42" s="183"/>
      <c r="L42" s="183"/>
      <c r="M42" s="183"/>
      <c r="N42" s="183"/>
    </row>
    <row r="43" spans="1:14" ht="14.4" customHeight="1" x14ac:dyDescent="0.2">
      <c r="A43" s="182"/>
      <c r="B43" s="182"/>
      <c r="C43" s="133"/>
      <c r="D43" s="133"/>
      <c r="E43" s="182"/>
      <c r="F43" s="182"/>
      <c r="G43" s="182"/>
      <c r="H43" s="182"/>
      <c r="I43" s="197"/>
      <c r="J43" s="182"/>
    </row>
    <row r="44" spans="1:14" x14ac:dyDescent="0.2">
      <c r="A44" s="23"/>
    </row>
    <row r="46" spans="1:14" x14ac:dyDescent="0.2">
      <c r="A46" s="23"/>
    </row>
    <row r="47" spans="1:14" x14ac:dyDescent="0.2">
      <c r="A47" s="23" t="s">
        <v>198</v>
      </c>
      <c r="B47" s="311" t="s">
        <v>30</v>
      </c>
      <c r="C47" s="311"/>
      <c r="D47" s="311"/>
    </row>
    <row r="48" spans="1:14" x14ac:dyDescent="0.2">
      <c r="A48" s="22" t="s">
        <v>31</v>
      </c>
      <c r="B48" s="20" t="s">
        <v>470</v>
      </c>
      <c r="C48" s="20"/>
      <c r="D48" s="20"/>
    </row>
    <row r="49" spans="1:4" x14ac:dyDescent="0.2">
      <c r="A49" s="22" t="s">
        <v>32</v>
      </c>
      <c r="B49" s="310" t="s">
        <v>471</v>
      </c>
      <c r="C49" s="310"/>
      <c r="D49" s="310"/>
    </row>
    <row r="50" spans="1:4" x14ac:dyDescent="0.2">
      <c r="C50" s="22"/>
      <c r="D50" s="22"/>
    </row>
    <row r="52" spans="1:4" x14ac:dyDescent="0.2">
      <c r="A52" s="23" t="s">
        <v>270</v>
      </c>
      <c r="B52" s="23"/>
    </row>
    <row r="53" spans="1:4" ht="10.8" thickBot="1" x14ac:dyDescent="0.25"/>
    <row r="54" spans="1:4" ht="18.75" customHeight="1" thickBot="1" x14ac:dyDescent="0.25">
      <c r="A54" s="210" t="s">
        <v>263</v>
      </c>
      <c r="B54" s="211" t="s">
        <v>264</v>
      </c>
      <c r="C54" s="133"/>
      <c r="D54" s="133"/>
    </row>
    <row r="55" spans="1:4" ht="18.75" customHeight="1" x14ac:dyDescent="0.2">
      <c r="A55" s="212" t="s">
        <v>333</v>
      </c>
      <c r="B55" s="213" t="s">
        <v>342</v>
      </c>
      <c r="C55" s="133"/>
      <c r="D55" s="133"/>
    </row>
    <row r="56" spans="1:4" ht="18.75" customHeight="1" thickBot="1" x14ac:dyDescent="0.25">
      <c r="A56" s="212" t="s">
        <v>334</v>
      </c>
      <c r="B56" s="213" t="s">
        <v>343</v>
      </c>
      <c r="C56" s="133"/>
      <c r="D56" s="133"/>
    </row>
    <row r="57" spans="1:4" ht="18.75" customHeight="1" thickBot="1" x14ac:dyDescent="0.25">
      <c r="A57" s="210" t="s">
        <v>263</v>
      </c>
      <c r="B57" s="211" t="s">
        <v>265</v>
      </c>
      <c r="C57" s="133"/>
      <c r="D57" s="133"/>
    </row>
    <row r="58" spans="1:4" ht="18.75" customHeight="1" x14ac:dyDescent="0.2">
      <c r="A58" s="236" t="s">
        <v>333</v>
      </c>
      <c r="B58" s="237" t="s">
        <v>546</v>
      </c>
      <c r="C58" s="133"/>
      <c r="D58" s="133"/>
    </row>
    <row r="59" spans="1:4" ht="18.75" customHeight="1" x14ac:dyDescent="0.2">
      <c r="A59" s="212"/>
      <c r="B59" s="216" t="s">
        <v>426</v>
      </c>
      <c r="C59" s="133"/>
      <c r="D59" s="133"/>
    </row>
    <row r="60" spans="1:4" ht="18.75" customHeight="1" thickBot="1" x14ac:dyDescent="0.25">
      <c r="A60" s="212" t="s">
        <v>334</v>
      </c>
      <c r="B60" s="216" t="s">
        <v>423</v>
      </c>
      <c r="C60" s="133"/>
      <c r="D60" s="133"/>
    </row>
    <row r="61" spans="1:4" ht="18.75" customHeight="1" thickBot="1" x14ac:dyDescent="0.25">
      <c r="A61" s="210" t="s">
        <v>263</v>
      </c>
      <c r="B61" s="211" t="s">
        <v>266</v>
      </c>
      <c r="C61" s="133"/>
      <c r="D61" s="133"/>
    </row>
    <row r="62" spans="1:4" ht="18.75" customHeight="1" thickBot="1" x14ac:dyDescent="0.25">
      <c r="A62" s="238" t="s">
        <v>333</v>
      </c>
      <c r="B62" s="239" t="s">
        <v>424</v>
      </c>
      <c r="C62" s="133"/>
      <c r="D62" s="133"/>
    </row>
    <row r="63" spans="1:4" ht="18.75" customHeight="1" thickBot="1" x14ac:dyDescent="0.25">
      <c r="A63" s="214" t="s">
        <v>263</v>
      </c>
      <c r="B63" s="215" t="s">
        <v>267</v>
      </c>
      <c r="C63" s="133"/>
      <c r="D63" s="133"/>
    </row>
    <row r="64" spans="1:4" ht="18.75" customHeight="1" x14ac:dyDescent="0.2">
      <c r="A64" s="212" t="s">
        <v>325</v>
      </c>
      <c r="B64" s="216" t="s">
        <v>11</v>
      </c>
      <c r="C64" s="133"/>
      <c r="D64" s="133"/>
    </row>
    <row r="65" spans="1:6" ht="18.75" customHeight="1" x14ac:dyDescent="0.2">
      <c r="A65" s="212" t="s">
        <v>326</v>
      </c>
      <c r="B65" s="216" t="s">
        <v>268</v>
      </c>
      <c r="C65" s="133"/>
      <c r="D65" s="133"/>
    </row>
    <row r="66" spans="1:6" ht="18.75" customHeight="1" x14ac:dyDescent="0.2">
      <c r="A66" s="212" t="s">
        <v>327</v>
      </c>
      <c r="B66" s="216" t="s">
        <v>13</v>
      </c>
      <c r="C66" s="133"/>
      <c r="D66" s="133"/>
    </row>
    <row r="67" spans="1:6" ht="18.75" customHeight="1" x14ac:dyDescent="0.2">
      <c r="A67" s="212" t="s">
        <v>468</v>
      </c>
      <c r="B67" s="216" t="s">
        <v>469</v>
      </c>
      <c r="C67" s="133"/>
      <c r="D67" s="133"/>
    </row>
    <row r="68" spans="1:6" ht="18.75" customHeight="1" x14ac:dyDescent="0.2">
      <c r="A68" s="212" t="s">
        <v>468</v>
      </c>
      <c r="B68" s="216" t="s">
        <v>543</v>
      </c>
      <c r="C68" s="133"/>
      <c r="D68" s="133"/>
    </row>
    <row r="69" spans="1:6" ht="18.75" customHeight="1" x14ac:dyDescent="0.2">
      <c r="A69" s="212" t="s">
        <v>519</v>
      </c>
      <c r="B69" s="216" t="s">
        <v>425</v>
      </c>
      <c r="C69" s="133"/>
      <c r="D69" s="133"/>
    </row>
    <row r="70" spans="1:6" ht="18.75" customHeight="1" x14ac:dyDescent="0.2">
      <c r="A70" s="212" t="s">
        <v>328</v>
      </c>
      <c r="B70" s="216" t="s">
        <v>269</v>
      </c>
      <c r="C70" s="133"/>
      <c r="D70" s="133"/>
    </row>
    <row r="71" spans="1:6" ht="15" thickBot="1" x14ac:dyDescent="0.25">
      <c r="A71" s="303" t="s">
        <v>497</v>
      </c>
      <c r="B71" s="304" t="s">
        <v>496</v>
      </c>
      <c r="C71" s="133"/>
      <c r="D71" s="133"/>
    </row>
    <row r="72" spans="1:6" x14ac:dyDescent="0.2">
      <c r="A72" s="16"/>
      <c r="B72" s="16"/>
    </row>
    <row r="73" spans="1:6" x14ac:dyDescent="0.2">
      <c r="A73" s="16"/>
      <c r="B73" s="16"/>
    </row>
    <row r="74" spans="1:6" x14ac:dyDescent="0.2">
      <c r="A74" s="23" t="s">
        <v>222</v>
      </c>
    </row>
    <row r="75" spans="1:6" ht="10.8" thickBot="1" x14ac:dyDescent="0.25"/>
    <row r="76" spans="1:6" ht="30.6" x14ac:dyDescent="0.2">
      <c r="A76" s="206" t="s">
        <v>18</v>
      </c>
      <c r="B76" s="42" t="s">
        <v>33</v>
      </c>
      <c r="C76" s="42" t="s">
        <v>34</v>
      </c>
      <c r="D76" s="42" t="s">
        <v>307</v>
      </c>
      <c r="E76" s="42" t="s">
        <v>35</v>
      </c>
      <c r="F76" s="43" t="s">
        <v>36</v>
      </c>
    </row>
    <row r="77" spans="1:6" x14ac:dyDescent="0.2">
      <c r="A77" s="44">
        <v>1</v>
      </c>
      <c r="B77" s="207" t="s">
        <v>333</v>
      </c>
      <c r="C77" s="40"/>
      <c r="D77" s="208">
        <v>1000000</v>
      </c>
      <c r="E77" s="40">
        <v>99.96</v>
      </c>
      <c r="F77" s="209">
        <v>2599000000</v>
      </c>
    </row>
    <row r="78" spans="1:6" x14ac:dyDescent="0.2">
      <c r="A78" s="44">
        <v>2</v>
      </c>
      <c r="B78" s="207" t="s">
        <v>334</v>
      </c>
      <c r="C78" s="40"/>
      <c r="D78" s="208">
        <v>1000000</v>
      </c>
      <c r="E78" s="40">
        <v>0.04</v>
      </c>
      <c r="F78" s="209">
        <v>1000000</v>
      </c>
    </row>
    <row r="80" spans="1:6" x14ac:dyDescent="0.2">
      <c r="A80" s="23" t="s">
        <v>255</v>
      </c>
    </row>
    <row r="81" spans="1:14" ht="10.8" thickBot="1" x14ac:dyDescent="0.25"/>
    <row r="82" spans="1:14" ht="20.399999999999999" x14ac:dyDescent="0.2">
      <c r="A82" s="41" t="s">
        <v>256</v>
      </c>
      <c r="B82" s="42" t="s">
        <v>271</v>
      </c>
      <c r="C82" s="43" t="s">
        <v>258</v>
      </c>
      <c r="J82" s="17"/>
      <c r="N82" s="18"/>
    </row>
    <row r="83" spans="1:14" x14ac:dyDescent="0.2">
      <c r="A83" s="186" t="s">
        <v>333</v>
      </c>
      <c r="B83" s="40" t="s">
        <v>257</v>
      </c>
      <c r="C83" s="198">
        <v>0.99960000000000004</v>
      </c>
      <c r="J83" s="17"/>
      <c r="N83" s="18"/>
    </row>
    <row r="84" spans="1:14" ht="10.8" thickBot="1" x14ac:dyDescent="0.25">
      <c r="A84" s="187" t="s">
        <v>334</v>
      </c>
      <c r="B84" s="46" t="s">
        <v>257</v>
      </c>
      <c r="C84" s="199">
        <v>4.0000000000000002E-4</v>
      </c>
    </row>
  </sheetData>
  <mergeCells count="9">
    <mergeCell ref="A31:F31"/>
    <mergeCell ref="A42:H42"/>
    <mergeCell ref="B49:D49"/>
    <mergeCell ref="B47:D47"/>
    <mergeCell ref="A2:I2"/>
    <mergeCell ref="A3:I3"/>
    <mergeCell ref="A4:I4"/>
    <mergeCell ref="B18:C18"/>
    <mergeCell ref="B19:D19"/>
  </mergeCells>
  <pageMargins left="0.25" right="0.25" top="0.75" bottom="0.75" header="0.3" footer="0.3"/>
  <pageSetup paperSize="9" scale="53"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2:L148"/>
  <sheetViews>
    <sheetView showGridLines="0" topLeftCell="A74" zoomScale="70" zoomScaleNormal="70" zoomScalePageLayoutView="60" workbookViewId="0">
      <selection activeCell="D92" sqref="D92"/>
    </sheetView>
  </sheetViews>
  <sheetFormatPr baseColWidth="10" defaultColWidth="11.44140625" defaultRowHeight="18" x14ac:dyDescent="0.35"/>
  <cols>
    <col min="1" max="1" width="93" style="292" bestFit="1" customWidth="1"/>
    <col min="2" max="2" width="19.6640625" style="293" bestFit="1" customWidth="1"/>
    <col min="3" max="3" width="23.33203125" style="293" bestFit="1" customWidth="1"/>
    <col min="4" max="4" width="51.33203125" style="294" customWidth="1"/>
    <col min="5" max="5" width="19.6640625" style="293" bestFit="1" customWidth="1"/>
    <col min="6" max="6" width="23.33203125" style="293" bestFit="1" customWidth="1"/>
    <col min="7" max="7" width="21.88671875" style="255" customWidth="1"/>
    <col min="8" max="8" width="24" style="255" customWidth="1"/>
    <col min="9" max="9" width="26.6640625" style="255" customWidth="1"/>
    <col min="10" max="12" width="11.5546875" style="249" customWidth="1"/>
  </cols>
  <sheetData>
    <row r="2" spans="1:12" ht="21" x14ac:dyDescent="0.4">
      <c r="A2" s="247" t="s">
        <v>319</v>
      </c>
      <c r="B2" s="247"/>
      <c r="C2" s="247"/>
      <c r="D2" s="247"/>
      <c r="E2" s="247"/>
      <c r="F2" s="247"/>
      <c r="G2" s="248"/>
      <c r="H2" s="248"/>
      <c r="I2" s="248"/>
    </row>
    <row r="3" spans="1:12" x14ac:dyDescent="0.35">
      <c r="A3" s="250"/>
      <c r="B3" s="250"/>
      <c r="C3" s="250"/>
      <c r="D3" s="250"/>
      <c r="E3" s="250"/>
      <c r="F3" s="250"/>
      <c r="G3" s="248"/>
      <c r="H3" s="248"/>
      <c r="I3" s="248"/>
    </row>
    <row r="4" spans="1:12" x14ac:dyDescent="0.35">
      <c r="A4" s="234" t="s">
        <v>526</v>
      </c>
      <c r="B4" s="234"/>
      <c r="C4" s="234"/>
      <c r="D4" s="234"/>
      <c r="E4" s="234"/>
      <c r="F4" s="234"/>
      <c r="G4" s="248"/>
      <c r="H4" s="248"/>
      <c r="I4" s="248"/>
    </row>
    <row r="5" spans="1:12" ht="18.600000000000001" thickBot="1" x14ac:dyDescent="0.4">
      <c r="A5" s="251" t="s">
        <v>219</v>
      </c>
      <c r="B5" s="252"/>
      <c r="C5" s="252"/>
      <c r="D5" s="253"/>
      <c r="E5" s="252"/>
      <c r="F5" s="252"/>
      <c r="G5" s="254"/>
    </row>
    <row r="6" spans="1:12" s="261" customFormat="1" ht="36" x14ac:dyDescent="0.35">
      <c r="A6" s="256" t="s">
        <v>37</v>
      </c>
      <c r="B6" s="257" t="s">
        <v>109</v>
      </c>
      <c r="C6" s="257" t="s">
        <v>214</v>
      </c>
      <c r="D6" s="258" t="s">
        <v>38</v>
      </c>
      <c r="E6" s="257" t="s">
        <v>109</v>
      </c>
      <c r="F6" s="259" t="s">
        <v>214</v>
      </c>
      <c r="G6" s="250"/>
      <c r="H6" s="250"/>
      <c r="I6" s="250"/>
      <c r="J6" s="260"/>
      <c r="K6" s="260"/>
      <c r="L6" s="260"/>
    </row>
    <row r="7" spans="1:12" ht="18.600000000000001" thickBot="1" x14ac:dyDescent="0.4">
      <c r="A7" s="262"/>
      <c r="B7" s="263"/>
      <c r="C7" s="263"/>
      <c r="D7" s="264"/>
      <c r="E7" s="263"/>
      <c r="F7" s="265"/>
    </row>
    <row r="8" spans="1:12" x14ac:dyDescent="0.35">
      <c r="A8" s="266" t="s">
        <v>39</v>
      </c>
      <c r="B8" s="267">
        <f>B10+B15+B25</f>
        <v>50827266743.943802</v>
      </c>
      <c r="C8" s="267">
        <f>C10+C15+C25</f>
        <v>42430118433</v>
      </c>
      <c r="D8" s="268" t="s">
        <v>227</v>
      </c>
      <c r="E8" s="267">
        <f>E10+E25+E36</f>
        <v>44754104716</v>
      </c>
      <c r="F8" s="267">
        <f>F10+F25+F36</f>
        <v>36709623646</v>
      </c>
    </row>
    <row r="9" spans="1:12" x14ac:dyDescent="0.35">
      <c r="A9" s="266"/>
      <c r="B9" s="267"/>
      <c r="C9" s="267"/>
      <c r="D9" s="268"/>
      <c r="E9" s="269"/>
      <c r="F9" s="269"/>
    </row>
    <row r="10" spans="1:12" x14ac:dyDescent="0.35">
      <c r="A10" s="266" t="s">
        <v>309</v>
      </c>
      <c r="B10" s="267">
        <f>+B11+B13+B12</f>
        <v>32942072129.943798</v>
      </c>
      <c r="C10" s="267">
        <f>+C11+C13+C12</f>
        <v>29827659272</v>
      </c>
      <c r="D10" s="268" t="s">
        <v>45</v>
      </c>
      <c r="E10" s="267">
        <f>SUM(E11:E16)</f>
        <v>44625640453</v>
      </c>
      <c r="F10" s="267">
        <f>SUM(F11:F16)</f>
        <v>36595522659</v>
      </c>
    </row>
    <row r="11" spans="1:12" x14ac:dyDescent="0.35">
      <c r="A11" s="271" t="s">
        <v>40</v>
      </c>
      <c r="B11" s="269"/>
      <c r="C11" s="269"/>
      <c r="D11" s="272" t="s">
        <v>310</v>
      </c>
      <c r="E11" s="269">
        <v>0</v>
      </c>
      <c r="F11" s="269">
        <v>0</v>
      </c>
    </row>
    <row r="12" spans="1:12" x14ac:dyDescent="0.35">
      <c r="A12" s="271" t="s">
        <v>41</v>
      </c>
      <c r="B12" s="269">
        <v>32942072129.943798</v>
      </c>
      <c r="C12" s="269">
        <v>29827659272</v>
      </c>
      <c r="D12" s="272" t="s">
        <v>250</v>
      </c>
      <c r="E12" s="269">
        <v>44625640453</v>
      </c>
      <c r="F12" s="269">
        <v>36595522659</v>
      </c>
    </row>
    <row r="13" spans="1:12" ht="37.5" customHeight="1" x14ac:dyDescent="0.35">
      <c r="A13" s="271"/>
      <c r="B13" s="269">
        <v>0</v>
      </c>
      <c r="C13" s="269">
        <v>0</v>
      </c>
      <c r="D13" s="318" t="s">
        <v>379</v>
      </c>
      <c r="E13" s="319">
        <v>0</v>
      </c>
      <c r="F13" s="319">
        <v>0</v>
      </c>
    </row>
    <row r="14" spans="1:12" x14ac:dyDescent="0.35">
      <c r="A14" s="271"/>
      <c r="B14" s="269"/>
      <c r="C14" s="269"/>
      <c r="D14" s="318"/>
      <c r="E14" s="319"/>
      <c r="F14" s="319"/>
    </row>
    <row r="15" spans="1:12" ht="36" x14ac:dyDescent="0.35">
      <c r="A15" s="266" t="s">
        <v>492</v>
      </c>
      <c r="B15" s="267">
        <f>SUM(B16:B21)</f>
        <v>17885194614</v>
      </c>
      <c r="C15" s="267">
        <f>SUM(C16:C21)</f>
        <v>12602459161</v>
      </c>
      <c r="D15" s="272" t="s">
        <v>311</v>
      </c>
      <c r="E15" s="269">
        <v>0</v>
      </c>
      <c r="F15" s="269">
        <v>0</v>
      </c>
    </row>
    <row r="16" spans="1:12" x14ac:dyDescent="0.35">
      <c r="A16" s="271" t="s">
        <v>433</v>
      </c>
      <c r="B16" s="269">
        <v>1172110380</v>
      </c>
      <c r="C16" s="269">
        <v>1187457440</v>
      </c>
      <c r="D16" s="272" t="s">
        <v>46</v>
      </c>
      <c r="E16" s="269">
        <v>0</v>
      </c>
      <c r="F16" s="269">
        <v>0</v>
      </c>
    </row>
    <row r="17" spans="1:6" x14ac:dyDescent="0.35">
      <c r="A17" s="271" t="s">
        <v>505</v>
      </c>
      <c r="B17" s="269">
        <v>16553613434</v>
      </c>
      <c r="C17" s="269">
        <v>10688465261</v>
      </c>
      <c r="D17" s="272"/>
      <c r="E17" s="269"/>
      <c r="F17" s="269"/>
    </row>
    <row r="18" spans="1:6" x14ac:dyDescent="0.35">
      <c r="A18" s="271" t="s">
        <v>475</v>
      </c>
      <c r="B18" s="269">
        <v>159470800</v>
      </c>
      <c r="C18" s="269">
        <v>726536460</v>
      </c>
      <c r="D18" s="268"/>
      <c r="E18" s="269"/>
      <c r="F18" s="269"/>
    </row>
    <row r="19" spans="1:6" x14ac:dyDescent="0.35">
      <c r="A19" s="271" t="s">
        <v>503</v>
      </c>
      <c r="B19" s="269">
        <v>1865590</v>
      </c>
      <c r="C19" s="269">
        <v>15436193</v>
      </c>
      <c r="D19" s="268"/>
      <c r="E19" s="269"/>
      <c r="F19" s="269"/>
    </row>
    <row r="20" spans="1:6" x14ac:dyDescent="0.35">
      <c r="A20" s="271" t="s">
        <v>504</v>
      </c>
      <c r="B20" s="269">
        <v>-1865590</v>
      </c>
      <c r="C20" s="269">
        <v>-15436193</v>
      </c>
      <c r="D20" s="268"/>
      <c r="E20" s="269"/>
      <c r="F20" s="269"/>
    </row>
    <row r="21" spans="1:6" x14ac:dyDescent="0.35">
      <c r="A21" s="271" t="s">
        <v>43</v>
      </c>
      <c r="B21" s="269"/>
      <c r="C21" s="269"/>
      <c r="D21" s="272" t="s">
        <v>228</v>
      </c>
      <c r="E21" s="269"/>
      <c r="F21" s="269"/>
    </row>
    <row r="22" spans="1:6" x14ac:dyDescent="0.35">
      <c r="A22" s="271"/>
      <c r="B22" s="273"/>
      <c r="C22" s="273"/>
      <c r="D22" s="272" t="s">
        <v>47</v>
      </c>
      <c r="E22" s="269"/>
      <c r="F22" s="269"/>
    </row>
    <row r="23" spans="1:6" x14ac:dyDescent="0.35">
      <c r="A23" s="271"/>
      <c r="B23" s="273"/>
      <c r="C23" s="273"/>
      <c r="D23" s="272" t="s">
        <v>48</v>
      </c>
      <c r="E23" s="269" t="s">
        <v>44</v>
      </c>
      <c r="F23" s="269" t="s">
        <v>44</v>
      </c>
    </row>
    <row r="24" spans="1:6" x14ac:dyDescent="0.35">
      <c r="A24" s="271"/>
      <c r="B24" s="273"/>
      <c r="C24" s="273"/>
      <c r="D24" s="272" t="s">
        <v>49</v>
      </c>
      <c r="E24" s="273">
        <v>0</v>
      </c>
      <c r="F24" s="273">
        <v>0</v>
      </c>
    </row>
    <row r="25" spans="1:6" x14ac:dyDescent="0.35">
      <c r="A25" s="266" t="s">
        <v>510</v>
      </c>
      <c r="B25" s="267">
        <f>B26+B28+B30+B31+B32</f>
        <v>0</v>
      </c>
      <c r="C25" s="267">
        <f>C26+C28+C30+C31+C32</f>
        <v>0</v>
      </c>
      <c r="D25" s="268" t="s">
        <v>513</v>
      </c>
      <c r="E25" s="267">
        <f>SUM(E26:E34)</f>
        <v>128464263</v>
      </c>
      <c r="F25" s="267">
        <f>SUM(F26:F34)</f>
        <v>114100987</v>
      </c>
    </row>
    <row r="26" spans="1:6" x14ac:dyDescent="0.35">
      <c r="A26" s="271" t="s">
        <v>50</v>
      </c>
      <c r="B26" s="269">
        <v>0</v>
      </c>
      <c r="C26" s="269">
        <v>0</v>
      </c>
      <c r="D26" s="272" t="s">
        <v>53</v>
      </c>
      <c r="E26" s="269">
        <v>56728819</v>
      </c>
      <c r="F26" s="269">
        <v>56728819</v>
      </c>
    </row>
    <row r="27" spans="1:6" x14ac:dyDescent="0.35">
      <c r="A27" s="271"/>
      <c r="B27" s="269"/>
      <c r="C27" s="269"/>
      <c r="D27" s="272" t="s">
        <v>54</v>
      </c>
      <c r="E27" s="269"/>
      <c r="F27" s="269"/>
    </row>
    <row r="28" spans="1:6" x14ac:dyDescent="0.35">
      <c r="A28" s="271" t="s">
        <v>435</v>
      </c>
      <c r="B28" s="269">
        <v>0</v>
      </c>
      <c r="C28" s="269">
        <v>0</v>
      </c>
      <c r="D28" s="272" t="s">
        <v>498</v>
      </c>
      <c r="E28" s="269">
        <v>18824797</v>
      </c>
      <c r="F28" s="269">
        <v>0</v>
      </c>
    </row>
    <row r="29" spans="1:6" x14ac:dyDescent="0.35">
      <c r="A29" s="271"/>
      <c r="B29" s="269"/>
      <c r="C29" s="269"/>
      <c r="D29" s="272" t="s">
        <v>55</v>
      </c>
      <c r="E29" s="269">
        <v>0</v>
      </c>
      <c r="F29" s="269">
        <v>0</v>
      </c>
    </row>
    <row r="30" spans="1:6" x14ac:dyDescent="0.35">
      <c r="A30" s="271"/>
      <c r="B30" s="269">
        <v>0</v>
      </c>
      <c r="C30" s="269">
        <v>0</v>
      </c>
      <c r="D30" s="272" t="s">
        <v>499</v>
      </c>
      <c r="E30" s="269">
        <v>38410647</v>
      </c>
      <c r="F30" s="269">
        <v>39672168</v>
      </c>
    </row>
    <row r="31" spans="1:6" x14ac:dyDescent="0.35">
      <c r="A31" s="266" t="s">
        <v>511</v>
      </c>
      <c r="B31" s="269">
        <v>0</v>
      </c>
      <c r="C31" s="269">
        <v>0</v>
      </c>
      <c r="D31" s="272" t="s">
        <v>500</v>
      </c>
      <c r="E31" s="269">
        <v>14500000</v>
      </c>
      <c r="F31" s="269">
        <v>17700000</v>
      </c>
    </row>
    <row r="32" spans="1:6" x14ac:dyDescent="0.35">
      <c r="A32" s="271" t="s">
        <v>509</v>
      </c>
      <c r="B32" s="269">
        <v>0</v>
      </c>
      <c r="C32" s="269">
        <v>0</v>
      </c>
      <c r="D32" s="272" t="s">
        <v>514</v>
      </c>
      <c r="E32" s="269">
        <v>0</v>
      </c>
      <c r="F32" s="269">
        <v>0</v>
      </c>
    </row>
    <row r="33" spans="1:7" x14ac:dyDescent="0.35">
      <c r="A33" s="271" t="s">
        <v>312</v>
      </c>
      <c r="B33" s="269"/>
      <c r="C33" s="269"/>
      <c r="D33" s="272" t="s">
        <v>66</v>
      </c>
      <c r="E33" s="269">
        <v>0</v>
      </c>
      <c r="F33" s="269">
        <v>0</v>
      </c>
    </row>
    <row r="34" spans="1:7" x14ac:dyDescent="0.35">
      <c r="A34" s="271" t="s">
        <v>52</v>
      </c>
      <c r="B34" s="269"/>
      <c r="C34" s="269"/>
      <c r="D34" s="272"/>
      <c r="E34" s="273">
        <v>0</v>
      </c>
      <c r="F34" s="273">
        <v>0</v>
      </c>
    </row>
    <row r="35" spans="1:7" x14ac:dyDescent="0.35">
      <c r="A35" s="271"/>
      <c r="B35" s="269"/>
      <c r="C35" s="269"/>
      <c r="D35" s="268"/>
      <c r="E35" s="274"/>
      <c r="F35" s="274"/>
    </row>
    <row r="36" spans="1:7" x14ac:dyDescent="0.35">
      <c r="A36" s="271" t="s">
        <v>200</v>
      </c>
      <c r="B36" s="269"/>
      <c r="C36" s="269"/>
      <c r="D36" s="268" t="s">
        <v>57</v>
      </c>
      <c r="E36" s="274">
        <f>SUM(E37:E39)</f>
        <v>0</v>
      </c>
      <c r="F36" s="274">
        <f>SUM(F37:F39)</f>
        <v>0</v>
      </c>
    </row>
    <row r="37" spans="1:7" x14ac:dyDescent="0.35">
      <c r="A37" s="271" t="s">
        <v>249</v>
      </c>
      <c r="B37" s="269">
        <v>0</v>
      </c>
      <c r="C37" s="269">
        <v>0</v>
      </c>
      <c r="D37" s="272" t="s">
        <v>58</v>
      </c>
      <c r="E37" s="273">
        <v>0</v>
      </c>
      <c r="F37" s="273">
        <v>0</v>
      </c>
    </row>
    <row r="38" spans="1:7" x14ac:dyDescent="0.35">
      <c r="A38" s="266" t="s">
        <v>56</v>
      </c>
      <c r="B38" s="273"/>
      <c r="C38" s="273"/>
      <c r="D38" s="272" t="s">
        <v>201</v>
      </c>
      <c r="E38" s="273">
        <v>0</v>
      </c>
      <c r="F38" s="273">
        <v>0</v>
      </c>
    </row>
    <row r="39" spans="1:7" x14ac:dyDescent="0.35">
      <c r="A39" s="266" t="s">
        <v>313</v>
      </c>
      <c r="B39" s="273"/>
      <c r="C39" s="273"/>
      <c r="D39" s="272" t="s">
        <v>493</v>
      </c>
      <c r="E39" s="273">
        <v>0</v>
      </c>
      <c r="F39" s="273">
        <v>0</v>
      </c>
    </row>
    <row r="40" spans="1:7" x14ac:dyDescent="0.35">
      <c r="A40" s="266"/>
      <c r="B40" s="273"/>
      <c r="C40" s="273"/>
      <c r="D40" s="268"/>
      <c r="E40" s="267"/>
      <c r="F40" s="267"/>
    </row>
    <row r="41" spans="1:7" x14ac:dyDescent="0.35">
      <c r="A41" s="266" t="s">
        <v>59</v>
      </c>
      <c r="B41" s="267">
        <f>+B10+B25+B15</f>
        <v>50827266743.943802</v>
      </c>
      <c r="C41" s="267">
        <f>+C10+C25+C15</f>
        <v>42430118433</v>
      </c>
      <c r="D41" s="268"/>
      <c r="E41" s="267"/>
      <c r="F41" s="267"/>
      <c r="G41" s="275"/>
    </row>
    <row r="42" spans="1:7" x14ac:dyDescent="0.35">
      <c r="A42" s="271"/>
      <c r="B42" s="269"/>
      <c r="C42" s="269"/>
      <c r="D42" s="272"/>
      <c r="E42" s="269"/>
      <c r="F42" s="269"/>
    </row>
    <row r="43" spans="1:7" x14ac:dyDescent="0.35">
      <c r="A43" s="266" t="s">
        <v>60</v>
      </c>
      <c r="B43" s="269"/>
      <c r="C43" s="269"/>
      <c r="D43" s="268" t="s">
        <v>69</v>
      </c>
      <c r="E43" s="274">
        <f>E44+E50+E54+E57</f>
        <v>2949613707</v>
      </c>
      <c r="F43" s="274">
        <f>F44+F50+F54+F57</f>
        <v>2949613707</v>
      </c>
    </row>
    <row r="44" spans="1:7" x14ac:dyDescent="0.35">
      <c r="A44" s="266" t="s">
        <v>283</v>
      </c>
      <c r="B44" s="267">
        <f>SUM(B45:B51)</f>
        <v>1003000000</v>
      </c>
      <c r="C44" s="267">
        <f>SUM(C45:C51)</f>
        <v>1003000000</v>
      </c>
      <c r="D44" s="268" t="s">
        <v>221</v>
      </c>
      <c r="E44" s="267">
        <f>SUM(E48:E49)</f>
        <v>0</v>
      </c>
      <c r="F44" s="267">
        <f>SUM(F48:F49)</f>
        <v>0</v>
      </c>
    </row>
    <row r="45" spans="1:7" x14ac:dyDescent="0.35">
      <c r="A45" s="271" t="s">
        <v>472</v>
      </c>
      <c r="B45" s="269">
        <v>0</v>
      </c>
      <c r="C45" s="269">
        <v>0</v>
      </c>
      <c r="D45" s="272" t="s">
        <v>220</v>
      </c>
      <c r="E45" s="269">
        <v>0</v>
      </c>
      <c r="F45" s="269">
        <v>0</v>
      </c>
    </row>
    <row r="46" spans="1:7" x14ac:dyDescent="0.35">
      <c r="A46" s="271" t="s">
        <v>473</v>
      </c>
      <c r="B46" s="269">
        <v>0</v>
      </c>
      <c r="C46" s="269">
        <v>0</v>
      </c>
      <c r="D46" s="272"/>
      <c r="E46" s="269"/>
      <c r="F46" s="269"/>
    </row>
    <row r="47" spans="1:7" x14ac:dyDescent="0.35">
      <c r="A47" s="271" t="s">
        <v>474</v>
      </c>
      <c r="B47" s="269">
        <v>0</v>
      </c>
      <c r="C47" s="269">
        <v>0</v>
      </c>
      <c r="D47" s="272"/>
      <c r="E47" s="269"/>
      <c r="F47" s="269"/>
    </row>
    <row r="48" spans="1:7" x14ac:dyDescent="0.35">
      <c r="A48" s="271" t="s">
        <v>42</v>
      </c>
      <c r="B48" s="269">
        <v>0</v>
      </c>
      <c r="C48" s="269">
        <v>0</v>
      </c>
      <c r="D48" s="272" t="s">
        <v>64</v>
      </c>
      <c r="E48" s="269">
        <v>0</v>
      </c>
      <c r="F48" s="269">
        <v>0</v>
      </c>
    </row>
    <row r="49" spans="1:6" x14ac:dyDescent="0.35">
      <c r="A49" s="271" t="s">
        <v>434</v>
      </c>
      <c r="B49" s="269">
        <v>1003000000</v>
      </c>
      <c r="C49" s="269">
        <v>1003000000</v>
      </c>
      <c r="D49" s="272" t="s">
        <v>65</v>
      </c>
      <c r="E49" s="269">
        <v>0</v>
      </c>
      <c r="F49" s="269">
        <v>0</v>
      </c>
    </row>
    <row r="50" spans="1:6" ht="37.5" customHeight="1" x14ac:dyDescent="0.35">
      <c r="A50" s="271" t="s">
        <v>308</v>
      </c>
      <c r="B50" s="269">
        <v>0</v>
      </c>
      <c r="C50" s="269">
        <v>0</v>
      </c>
      <c r="D50" s="316" t="s">
        <v>377</v>
      </c>
      <c r="E50" s="317">
        <f>E52</f>
        <v>2949613707</v>
      </c>
      <c r="F50" s="317">
        <f>F52</f>
        <v>2949613707</v>
      </c>
    </row>
    <row r="51" spans="1:6" x14ac:dyDescent="0.35">
      <c r="A51" s="266"/>
      <c r="B51" s="269"/>
      <c r="C51" s="269"/>
      <c r="D51" s="316"/>
      <c r="E51" s="317"/>
      <c r="F51" s="317"/>
    </row>
    <row r="52" spans="1:6" x14ac:dyDescent="0.35">
      <c r="A52" s="266" t="s">
        <v>61</v>
      </c>
      <c r="B52" s="267">
        <f>SUM(B53:B59)</f>
        <v>0</v>
      </c>
      <c r="C52" s="267">
        <f>SUM(C53:C59)</f>
        <v>0</v>
      </c>
      <c r="D52" s="272" t="s">
        <v>66</v>
      </c>
      <c r="E52" s="273">
        <v>2949613707</v>
      </c>
      <c r="F52" s="273">
        <v>2949613707</v>
      </c>
    </row>
    <row r="53" spans="1:6" x14ac:dyDescent="0.35">
      <c r="A53" s="271" t="s">
        <v>50</v>
      </c>
      <c r="B53" s="269"/>
      <c r="C53" s="269"/>
      <c r="D53" s="272"/>
      <c r="E53" s="269"/>
      <c r="F53" s="269"/>
    </row>
    <row r="54" spans="1:6" x14ac:dyDescent="0.35">
      <c r="A54" s="271" t="s">
        <v>51</v>
      </c>
      <c r="B54" s="269">
        <v>0</v>
      </c>
      <c r="C54" s="269">
        <v>0</v>
      </c>
      <c r="D54" s="268" t="s">
        <v>228</v>
      </c>
      <c r="E54" s="267">
        <f>SUM(E55:E56)</f>
        <v>0</v>
      </c>
      <c r="F54" s="267">
        <f>SUM(F55:F56)</f>
        <v>0</v>
      </c>
    </row>
    <row r="55" spans="1:6" x14ac:dyDescent="0.35">
      <c r="A55" s="271" t="s">
        <v>62</v>
      </c>
      <c r="B55" s="269"/>
      <c r="C55" s="269"/>
      <c r="D55" s="272" t="s">
        <v>67</v>
      </c>
      <c r="E55" s="269">
        <v>0</v>
      </c>
      <c r="F55" s="269">
        <v>0</v>
      </c>
    </row>
    <row r="56" spans="1:6" x14ac:dyDescent="0.35">
      <c r="A56" s="271" t="s">
        <v>314</v>
      </c>
      <c r="B56" s="269" t="s">
        <v>44</v>
      </c>
      <c r="C56" s="269" t="s">
        <v>44</v>
      </c>
      <c r="D56" s="272" t="s">
        <v>315</v>
      </c>
      <c r="E56" s="269" t="s">
        <v>44</v>
      </c>
      <c r="F56" s="269" t="s">
        <v>44</v>
      </c>
    </row>
    <row r="57" spans="1:6" x14ac:dyDescent="0.35">
      <c r="A57" s="271" t="s">
        <v>52</v>
      </c>
      <c r="B57" s="269"/>
      <c r="C57" s="269"/>
      <c r="D57" s="268" t="s">
        <v>202</v>
      </c>
      <c r="E57" s="274">
        <f>SUM(E58:E60)</f>
        <v>0</v>
      </c>
      <c r="F57" s="274">
        <f>SUM(F58:F60)</f>
        <v>0</v>
      </c>
    </row>
    <row r="58" spans="1:6" x14ac:dyDescent="0.35">
      <c r="A58" s="271" t="s">
        <v>200</v>
      </c>
      <c r="B58" s="269"/>
      <c r="C58" s="269"/>
      <c r="D58" s="272" t="s">
        <v>68</v>
      </c>
      <c r="E58" s="273">
        <v>0</v>
      </c>
      <c r="F58" s="273">
        <v>0</v>
      </c>
    </row>
    <row r="59" spans="1:6" x14ac:dyDescent="0.35">
      <c r="A59" s="271" t="s">
        <v>316</v>
      </c>
      <c r="B59" s="269"/>
      <c r="C59" s="269"/>
      <c r="D59" s="272" t="s">
        <v>317</v>
      </c>
      <c r="E59" s="273">
        <v>0</v>
      </c>
      <c r="F59" s="273">
        <v>0</v>
      </c>
    </row>
    <row r="60" spans="1:6" x14ac:dyDescent="0.35">
      <c r="A60" s="266"/>
      <c r="B60" s="269" t="s">
        <v>63</v>
      </c>
      <c r="C60" s="269" t="s">
        <v>63</v>
      </c>
      <c r="D60" s="272" t="s">
        <v>318</v>
      </c>
      <c r="E60" s="273">
        <v>0</v>
      </c>
      <c r="F60" s="273">
        <v>0</v>
      </c>
    </row>
    <row r="61" spans="1:6" x14ac:dyDescent="0.35">
      <c r="A61" s="266" t="s">
        <v>508</v>
      </c>
      <c r="B61" s="274">
        <f>SUM(B62:B73)</f>
        <v>237193052</v>
      </c>
      <c r="C61" s="274">
        <f>SUM(C62:C73)</f>
        <v>237193052</v>
      </c>
      <c r="D61" s="268"/>
      <c r="E61" s="274"/>
      <c r="F61" s="274"/>
    </row>
    <row r="62" spans="1:6" x14ac:dyDescent="0.35">
      <c r="A62" s="271" t="s">
        <v>436</v>
      </c>
      <c r="B62" s="273">
        <v>64437273</v>
      </c>
      <c r="C62" s="273">
        <v>64437273</v>
      </c>
      <c r="D62" s="268"/>
      <c r="E62" s="273"/>
      <c r="F62" s="273"/>
    </row>
    <row r="63" spans="1:6" x14ac:dyDescent="0.35">
      <c r="A63" s="271" t="s">
        <v>437</v>
      </c>
      <c r="B63" s="269">
        <v>-1250964</v>
      </c>
      <c r="C63" s="269">
        <v>-1250964</v>
      </c>
      <c r="D63" s="268" t="s">
        <v>70</v>
      </c>
      <c r="E63" s="274">
        <f>E8+E43</f>
        <v>47703718423</v>
      </c>
      <c r="F63" s="274">
        <f>F8+F43</f>
        <v>39659237353</v>
      </c>
    </row>
    <row r="64" spans="1:6" x14ac:dyDescent="0.35">
      <c r="A64" s="271" t="s">
        <v>438</v>
      </c>
      <c r="B64" s="273">
        <v>83265909</v>
      </c>
      <c r="C64" s="273">
        <v>83265909</v>
      </c>
      <c r="D64" s="276"/>
      <c r="E64" s="277"/>
      <c r="F64" s="277"/>
    </row>
    <row r="65" spans="1:8" x14ac:dyDescent="0.35">
      <c r="A65" s="271" t="s">
        <v>439</v>
      </c>
      <c r="B65" s="273">
        <v>-4163295</v>
      </c>
      <c r="C65" s="273">
        <v>-4163295</v>
      </c>
      <c r="D65" s="276"/>
      <c r="E65" s="277"/>
      <c r="F65" s="277"/>
    </row>
    <row r="66" spans="1:8" x14ac:dyDescent="0.35">
      <c r="A66" s="271" t="s">
        <v>374</v>
      </c>
      <c r="B66" s="273">
        <v>28094162</v>
      </c>
      <c r="C66" s="273">
        <v>28094162</v>
      </c>
      <c r="D66" s="276"/>
      <c r="E66" s="277"/>
      <c r="F66" s="277"/>
    </row>
    <row r="67" spans="1:8" x14ac:dyDescent="0.35">
      <c r="A67" s="271" t="s">
        <v>440</v>
      </c>
      <c r="B67" s="269">
        <v>-280942</v>
      </c>
      <c r="C67" s="269">
        <v>-280942</v>
      </c>
      <c r="D67" s="276"/>
      <c r="E67" s="277"/>
      <c r="F67" s="277"/>
    </row>
    <row r="68" spans="1:8" x14ac:dyDescent="0.35">
      <c r="A68" s="271" t="s">
        <v>441</v>
      </c>
      <c r="B68" s="273">
        <v>74545455</v>
      </c>
      <c r="C68" s="273">
        <v>74545455</v>
      </c>
      <c r="D68" s="276"/>
      <c r="E68" s="274"/>
      <c r="F68" s="274"/>
    </row>
    <row r="69" spans="1:8" x14ac:dyDescent="0.35">
      <c r="A69" s="271" t="s">
        <v>502</v>
      </c>
      <c r="B69" s="273">
        <v>-7454546</v>
      </c>
      <c r="C69" s="273">
        <v>-7454546</v>
      </c>
      <c r="D69" s="276" t="s">
        <v>230</v>
      </c>
      <c r="E69" s="267">
        <f>SUM(E70:E75)</f>
        <v>4411226513</v>
      </c>
      <c r="F69" s="267">
        <f>SUM(F70:F75)</f>
        <v>4011074132</v>
      </c>
    </row>
    <row r="70" spans="1:8" x14ac:dyDescent="0.35">
      <c r="A70" s="271"/>
      <c r="B70" s="269"/>
      <c r="C70" s="269"/>
      <c r="D70" s="278" t="s">
        <v>442</v>
      </c>
      <c r="E70" s="269">
        <v>2600000000</v>
      </c>
      <c r="F70" s="269">
        <v>2600000000</v>
      </c>
    </row>
    <row r="71" spans="1:8" x14ac:dyDescent="0.35">
      <c r="A71" s="271"/>
      <c r="B71" s="273"/>
      <c r="C71" s="273"/>
      <c r="D71" s="278" t="s">
        <v>443</v>
      </c>
      <c r="E71" s="269">
        <v>0</v>
      </c>
      <c r="F71" s="269">
        <v>0</v>
      </c>
    </row>
    <row r="72" spans="1:8" x14ac:dyDescent="0.35">
      <c r="A72" s="271"/>
      <c r="B72" s="273"/>
      <c r="C72" s="273"/>
      <c r="D72" s="278" t="s">
        <v>501</v>
      </c>
      <c r="E72" s="269">
        <v>1054568399</v>
      </c>
      <c r="F72" s="269">
        <v>1054568399</v>
      </c>
    </row>
    <row r="73" spans="1:8" x14ac:dyDescent="0.35">
      <c r="A73" s="271"/>
      <c r="B73" s="273"/>
      <c r="C73" s="273"/>
      <c r="D73" s="278" t="s">
        <v>444</v>
      </c>
      <c r="E73" s="269">
        <v>103000000</v>
      </c>
      <c r="F73" s="269">
        <v>103000000</v>
      </c>
    </row>
    <row r="74" spans="1:8" x14ac:dyDescent="0.35">
      <c r="A74" s="271"/>
      <c r="B74" s="273"/>
      <c r="C74" s="273"/>
      <c r="D74" s="278" t="s">
        <v>542</v>
      </c>
      <c r="E74" s="270">
        <v>253505734</v>
      </c>
      <c r="F74" s="270">
        <v>-257053634</v>
      </c>
    </row>
    <row r="75" spans="1:8" x14ac:dyDescent="0.35">
      <c r="A75" s="271"/>
      <c r="B75" s="273"/>
      <c r="C75" s="273"/>
      <c r="D75" s="276" t="s">
        <v>235</v>
      </c>
      <c r="E75" s="269">
        <f>RESULTADO!B75</f>
        <v>400152380</v>
      </c>
      <c r="F75" s="269">
        <v>510559367</v>
      </c>
    </row>
    <row r="76" spans="1:8" x14ac:dyDescent="0.35">
      <c r="A76" s="266" t="s">
        <v>284</v>
      </c>
      <c r="B76" s="267">
        <f>SUM(B77:B81)</f>
        <v>47485140</v>
      </c>
      <c r="C76" s="267">
        <f>SUM(C77:C81)</f>
        <v>0</v>
      </c>
      <c r="D76" s="278"/>
      <c r="E76" s="269"/>
      <c r="F76" s="269"/>
    </row>
    <row r="77" spans="1:8" ht="36" x14ac:dyDescent="0.35">
      <c r="A77" s="271" t="s">
        <v>304</v>
      </c>
      <c r="B77" s="269">
        <v>0</v>
      </c>
      <c r="C77" s="269">
        <v>0</v>
      </c>
      <c r="D77" s="276" t="s">
        <v>74</v>
      </c>
      <c r="E77" s="267">
        <f>+E69</f>
        <v>4411226513</v>
      </c>
      <c r="F77" s="267">
        <f>+F69</f>
        <v>4011074132</v>
      </c>
      <c r="G77" s="275"/>
      <c r="H77" s="275"/>
    </row>
    <row r="78" spans="1:8" x14ac:dyDescent="0.35">
      <c r="A78" s="271" t="s">
        <v>305</v>
      </c>
      <c r="B78" s="269">
        <v>0</v>
      </c>
      <c r="C78" s="269">
        <v>0</v>
      </c>
      <c r="D78" s="278"/>
      <c r="E78" s="269"/>
      <c r="F78" s="269"/>
      <c r="G78" s="275"/>
    </row>
    <row r="79" spans="1:8" x14ac:dyDescent="0.35">
      <c r="A79" s="295" t="s">
        <v>527</v>
      </c>
      <c r="B79" s="269">
        <v>47485140</v>
      </c>
      <c r="C79" s="269">
        <v>0</v>
      </c>
      <c r="D79" s="278"/>
      <c r="E79" s="269"/>
      <c r="F79" s="269"/>
      <c r="G79" s="275"/>
    </row>
    <row r="80" spans="1:8" x14ac:dyDescent="0.35">
      <c r="A80" s="271" t="s">
        <v>75</v>
      </c>
      <c r="B80" s="269">
        <v>0</v>
      </c>
      <c r="C80" s="269">
        <v>0</v>
      </c>
      <c r="D80" s="278"/>
      <c r="E80" s="269"/>
      <c r="F80" s="269"/>
    </row>
    <row r="81" spans="1:11" x14ac:dyDescent="0.35">
      <c r="A81" s="271" t="s">
        <v>76</v>
      </c>
      <c r="B81" s="269">
        <v>0</v>
      </c>
      <c r="C81" s="269">
        <v>0</v>
      </c>
      <c r="D81" s="278"/>
      <c r="E81" s="279"/>
      <c r="F81" s="279"/>
      <c r="G81" s="275"/>
    </row>
    <row r="82" spans="1:11" x14ac:dyDescent="0.35">
      <c r="A82" s="266" t="s">
        <v>77</v>
      </c>
      <c r="B82" s="267">
        <f>B44+B61+B76</f>
        <v>1287678192</v>
      </c>
      <c r="C82" s="267">
        <f>C44+C61+C76</f>
        <v>1240193052</v>
      </c>
      <c r="D82" s="276"/>
      <c r="E82" s="279"/>
      <c r="F82" s="279"/>
    </row>
    <row r="83" spans="1:11" x14ac:dyDescent="0.35">
      <c r="A83" s="271"/>
      <c r="B83" s="269"/>
      <c r="C83" s="269"/>
      <c r="D83" s="280"/>
      <c r="E83" s="281"/>
      <c r="F83" s="281"/>
    </row>
    <row r="84" spans="1:11" ht="18.600000000000001" thickBot="1" x14ac:dyDescent="0.4">
      <c r="A84" s="282" t="s">
        <v>217</v>
      </c>
      <c r="B84" s="283">
        <f>+B41+B82</f>
        <v>52114944935.943802</v>
      </c>
      <c r="C84" s="283">
        <f>+C41+C82</f>
        <v>43670311485</v>
      </c>
      <c r="D84" s="284" t="s">
        <v>78</v>
      </c>
      <c r="E84" s="285">
        <f>E77+E63</f>
        <v>52114944936</v>
      </c>
      <c r="F84" s="285">
        <f>F77+F63</f>
        <v>43670311485</v>
      </c>
      <c r="G84" s="286"/>
      <c r="H84" s="286"/>
    </row>
    <row r="86" spans="1:11" x14ac:dyDescent="0.35">
      <c r="A86"/>
      <c r="B86" s="287"/>
      <c r="C86" s="287"/>
      <c r="D86"/>
      <c r="E86" s="252"/>
      <c r="F86" s="252"/>
      <c r="G86" s="254"/>
      <c r="H86" s="254"/>
      <c r="I86" s="254"/>
      <c r="J86"/>
      <c r="K86"/>
    </row>
    <row r="87" spans="1:11" x14ac:dyDescent="0.35">
      <c r="A87"/>
      <c r="B87"/>
      <c r="C87"/>
      <c r="D87"/>
      <c r="E87" s="296"/>
      <c r="F87" s="296"/>
      <c r="G87" s="254"/>
      <c r="H87" s="254"/>
      <c r="I87" s="254"/>
      <c r="J87"/>
      <c r="K87"/>
    </row>
    <row r="88" spans="1:11" x14ac:dyDescent="0.35">
      <c r="A88"/>
      <c r="B88"/>
      <c r="C88"/>
      <c r="D88"/>
      <c r="E88" s="287"/>
      <c r="F88" s="252"/>
      <c r="G88" s="252"/>
      <c r="H88" s="254"/>
      <c r="I88" s="254"/>
      <c r="J88"/>
      <c r="K88"/>
    </row>
    <row r="89" spans="1:11" x14ac:dyDescent="0.35">
      <c r="A89"/>
      <c r="B89"/>
      <c r="C89"/>
      <c r="D89"/>
      <c r="E89"/>
      <c r="F89" s="252"/>
      <c r="G89" s="254"/>
      <c r="H89" s="254"/>
      <c r="I89" s="254"/>
      <c r="J89"/>
      <c r="K89"/>
    </row>
    <row r="90" spans="1:11" x14ac:dyDescent="0.35">
      <c r="A90"/>
      <c r="B90"/>
      <c r="C90"/>
      <c r="D90"/>
      <c r="E90"/>
      <c r="F90" s="252"/>
      <c r="G90" s="254"/>
      <c r="H90" s="254"/>
      <c r="I90" s="254"/>
      <c r="J90"/>
      <c r="K90"/>
    </row>
    <row r="91" spans="1:11" x14ac:dyDescent="0.35">
      <c r="A91"/>
      <c r="B91"/>
      <c r="C91"/>
      <c r="D91"/>
      <c r="E91"/>
      <c r="F91" s="252"/>
      <c r="G91" s="254"/>
      <c r="H91" s="254"/>
      <c r="I91" s="254"/>
      <c r="J91"/>
      <c r="K91"/>
    </row>
    <row r="92" spans="1:11" x14ac:dyDescent="0.35">
      <c r="A92"/>
      <c r="B92"/>
      <c r="C92"/>
      <c r="D92"/>
      <c r="E92"/>
      <c r="F92" s="252"/>
      <c r="G92" s="254"/>
      <c r="H92" s="254"/>
      <c r="I92" s="254"/>
      <c r="J92"/>
      <c r="K92"/>
    </row>
    <row r="93" spans="1:11" x14ac:dyDescent="0.35">
      <c r="A93"/>
      <c r="B93"/>
      <c r="C93"/>
      <c r="D93"/>
      <c r="E93"/>
      <c r="F93" s="252"/>
      <c r="G93" s="254"/>
      <c r="H93" s="254"/>
      <c r="I93" s="254"/>
      <c r="J93"/>
      <c r="K93"/>
    </row>
    <row r="94" spans="1:11" x14ac:dyDescent="0.35">
      <c r="A94"/>
      <c r="B94"/>
      <c r="C94"/>
      <c r="D94"/>
      <c r="E94"/>
      <c r="F94" s="252"/>
      <c r="G94" s="254"/>
      <c r="H94" s="254"/>
      <c r="I94" s="254"/>
      <c r="J94"/>
      <c r="K94"/>
    </row>
    <row r="95" spans="1:11" x14ac:dyDescent="0.35">
      <c r="A95"/>
      <c r="B95"/>
      <c r="C95"/>
      <c r="D95"/>
      <c r="E95"/>
      <c r="F95" s="252"/>
      <c r="G95" s="254"/>
      <c r="H95" s="254"/>
      <c r="I95" s="254"/>
      <c r="J95"/>
      <c r="K95"/>
    </row>
    <row r="96" spans="1:11" x14ac:dyDescent="0.35">
      <c r="A96"/>
      <c r="B96"/>
      <c r="C96"/>
      <c r="D96"/>
      <c r="E96"/>
      <c r="F96" s="252"/>
      <c r="G96" s="254"/>
      <c r="H96" s="254"/>
      <c r="I96" s="254"/>
      <c r="J96"/>
      <c r="K96"/>
    </row>
    <row r="97" spans="1:11" x14ac:dyDescent="0.35">
      <c r="A97"/>
      <c r="B97"/>
      <c r="C97"/>
      <c r="D97"/>
      <c r="E97"/>
      <c r="F97" s="252"/>
      <c r="G97" s="254"/>
      <c r="H97" s="254"/>
      <c r="I97" s="254"/>
      <c r="J97"/>
      <c r="K97"/>
    </row>
    <row r="98" spans="1:11" x14ac:dyDescent="0.35">
      <c r="A98"/>
      <c r="B98"/>
      <c r="C98"/>
      <c r="D98"/>
      <c r="E98"/>
      <c r="F98" s="252"/>
      <c r="G98" s="254"/>
      <c r="H98" s="254"/>
      <c r="I98" s="254"/>
      <c r="J98"/>
      <c r="K98"/>
    </row>
    <row r="99" spans="1:11" x14ac:dyDescent="0.35">
      <c r="A99"/>
      <c r="B99"/>
      <c r="C99"/>
      <c r="D99"/>
      <c r="E99"/>
      <c r="F99" s="252"/>
      <c r="G99" s="254"/>
      <c r="H99" s="254"/>
      <c r="I99" s="254"/>
      <c r="J99"/>
      <c r="K99"/>
    </row>
    <row r="100" spans="1:11" x14ac:dyDescent="0.35">
      <c r="A100"/>
      <c r="B100"/>
      <c r="C100"/>
      <c r="D100"/>
      <c r="E100"/>
      <c r="F100" s="252"/>
      <c r="G100" s="254"/>
      <c r="H100" s="254"/>
      <c r="I100" s="254"/>
      <c r="J100"/>
      <c r="K100"/>
    </row>
    <row r="101" spans="1:11" x14ac:dyDescent="0.35">
      <c r="A101"/>
      <c r="B101"/>
      <c r="C101"/>
      <c r="D101"/>
      <c r="E101"/>
      <c r="F101" s="252"/>
      <c r="G101" s="254"/>
      <c r="H101" s="254"/>
      <c r="I101" s="254"/>
      <c r="J101"/>
      <c r="K101"/>
    </row>
    <row r="102" spans="1:11" x14ac:dyDescent="0.35">
      <c r="A102"/>
      <c r="B102"/>
      <c r="C102"/>
      <c r="D102"/>
      <c r="E102"/>
      <c r="F102" s="252"/>
      <c r="G102" s="254"/>
      <c r="H102" s="254"/>
      <c r="I102" s="254"/>
      <c r="J102"/>
      <c r="K102"/>
    </row>
    <row r="103" spans="1:11" x14ac:dyDescent="0.35">
      <c r="A103"/>
      <c r="B103"/>
      <c r="C103"/>
      <c r="D103"/>
      <c r="E103"/>
      <c r="F103" s="252"/>
      <c r="G103" s="254"/>
      <c r="H103" s="254"/>
      <c r="I103" s="254"/>
      <c r="J103"/>
      <c r="K103"/>
    </row>
    <row r="104" spans="1:11" x14ac:dyDescent="0.35">
      <c r="A104"/>
      <c r="B104"/>
      <c r="C104"/>
      <c r="D104"/>
      <c r="E104"/>
      <c r="F104" s="252"/>
      <c r="G104" s="254"/>
      <c r="H104" s="254"/>
      <c r="I104" s="254"/>
      <c r="J104"/>
      <c r="K104"/>
    </row>
    <row r="105" spans="1:11" x14ac:dyDescent="0.35">
      <c r="A105"/>
      <c r="B105"/>
      <c r="C105"/>
      <c r="D105"/>
      <c r="E105"/>
      <c r="F105" s="252"/>
      <c r="G105" s="254"/>
      <c r="H105" s="254"/>
      <c r="I105" s="254"/>
      <c r="J105"/>
      <c r="K105"/>
    </row>
    <row r="106" spans="1:11" x14ac:dyDescent="0.35">
      <c r="A106"/>
      <c r="B106"/>
      <c r="C106"/>
      <c r="D106"/>
      <c r="E106"/>
      <c r="F106" s="252"/>
      <c r="G106" s="254"/>
      <c r="H106" s="254"/>
      <c r="I106" s="254"/>
      <c r="J106"/>
      <c r="K106"/>
    </row>
    <row r="107" spans="1:11" x14ac:dyDescent="0.35">
      <c r="A107"/>
      <c r="B107"/>
      <c r="C107"/>
      <c r="D107"/>
      <c r="E107"/>
      <c r="F107" s="252"/>
      <c r="G107" s="254"/>
      <c r="H107" s="254"/>
      <c r="I107" s="254"/>
      <c r="J107"/>
      <c r="K107"/>
    </row>
    <row r="108" spans="1:11" x14ac:dyDescent="0.35">
      <c r="A108"/>
      <c r="B108"/>
      <c r="C108"/>
      <c r="D108"/>
      <c r="E108"/>
      <c r="F108" s="252"/>
      <c r="G108" s="254"/>
      <c r="H108" s="254"/>
      <c r="I108" s="254"/>
      <c r="J108"/>
      <c r="K108"/>
    </row>
    <row r="109" spans="1:11" x14ac:dyDescent="0.35">
      <c r="A109"/>
      <c r="B109"/>
      <c r="C109"/>
      <c r="D109"/>
      <c r="E109"/>
      <c r="F109" s="252"/>
      <c r="G109" s="254"/>
      <c r="H109" s="254"/>
      <c r="I109" s="254"/>
      <c r="J109"/>
      <c r="K109"/>
    </row>
    <row r="110" spans="1:11" x14ac:dyDescent="0.35">
      <c r="A110"/>
      <c r="B110"/>
      <c r="C110"/>
      <c r="D110"/>
      <c r="E110"/>
      <c r="F110" s="252"/>
      <c r="G110" s="254"/>
      <c r="H110" s="254"/>
      <c r="I110" s="254"/>
      <c r="J110"/>
      <c r="K110"/>
    </row>
    <row r="111" spans="1:11" x14ac:dyDescent="0.35">
      <c r="A111"/>
      <c r="B111"/>
      <c r="C111"/>
      <c r="D111"/>
      <c r="E111"/>
      <c r="F111" s="252"/>
      <c r="G111" s="254"/>
      <c r="H111" s="254"/>
      <c r="I111" s="254"/>
      <c r="J111"/>
      <c r="K111"/>
    </row>
    <row r="112" spans="1:11" x14ac:dyDescent="0.35">
      <c r="A112"/>
      <c r="B112"/>
      <c r="C112"/>
      <c r="D112"/>
      <c r="E112"/>
      <c r="F112" s="252"/>
      <c r="G112" s="254"/>
      <c r="H112" s="254"/>
      <c r="I112" s="254"/>
      <c r="J112"/>
      <c r="K112"/>
    </row>
    <row r="113" spans="1:11" x14ac:dyDescent="0.35">
      <c r="A113"/>
      <c r="B113"/>
      <c r="C113"/>
      <c r="D113"/>
      <c r="E113"/>
      <c r="F113" s="252"/>
      <c r="G113" s="254"/>
      <c r="H113" s="254"/>
      <c r="I113" s="254"/>
      <c r="J113"/>
      <c r="K113"/>
    </row>
    <row r="114" spans="1:11" x14ac:dyDescent="0.35">
      <c r="A114"/>
      <c r="B114"/>
      <c r="C114"/>
      <c r="D114"/>
      <c r="E114"/>
      <c r="F114" s="252"/>
      <c r="G114" s="254"/>
      <c r="H114" s="254"/>
      <c r="I114" s="254"/>
      <c r="J114"/>
      <c r="K114"/>
    </row>
    <row r="115" spans="1:11" x14ac:dyDescent="0.35">
      <c r="A115"/>
      <c r="B115"/>
      <c r="C115"/>
      <c r="D115"/>
      <c r="E115"/>
      <c r="F115" s="252"/>
      <c r="G115" s="254"/>
      <c r="H115" s="254"/>
      <c r="I115" s="254"/>
      <c r="J115"/>
      <c r="K115"/>
    </row>
    <row r="116" spans="1:11" x14ac:dyDescent="0.35">
      <c r="A116"/>
      <c r="B116"/>
      <c r="C116"/>
      <c r="D116"/>
      <c r="E116"/>
      <c r="F116" s="252"/>
      <c r="G116" s="254"/>
      <c r="H116" s="254"/>
      <c r="I116" s="254"/>
      <c r="J116"/>
      <c r="K116"/>
    </row>
    <row r="117" spans="1:11" x14ac:dyDescent="0.35">
      <c r="A117"/>
      <c r="B117"/>
      <c r="C117"/>
      <c r="D117"/>
      <c r="E117"/>
      <c r="F117" s="252"/>
      <c r="G117" s="254"/>
      <c r="H117" s="254"/>
      <c r="I117" s="254"/>
      <c r="J117"/>
      <c r="K117"/>
    </row>
    <row r="118" spans="1:11" x14ac:dyDescent="0.35">
      <c r="A118"/>
      <c r="B118"/>
      <c r="C118"/>
      <c r="D118"/>
      <c r="E118"/>
      <c r="F118" s="252"/>
      <c r="G118" s="254"/>
      <c r="H118" s="254"/>
      <c r="I118" s="254"/>
      <c r="J118"/>
      <c r="K118"/>
    </row>
    <row r="119" spans="1:11" x14ac:dyDescent="0.35">
      <c r="A119"/>
      <c r="B119"/>
      <c r="C119"/>
      <c r="D119"/>
      <c r="E119"/>
      <c r="F119" s="252"/>
      <c r="G119" s="254"/>
      <c r="H119" s="254"/>
      <c r="I119" s="254"/>
      <c r="J119"/>
      <c r="K119"/>
    </row>
    <row r="120" spans="1:11" x14ac:dyDescent="0.35">
      <c r="A120"/>
      <c r="B120"/>
      <c r="C120"/>
      <c r="D120"/>
      <c r="E120"/>
      <c r="F120" s="252"/>
      <c r="G120" s="254"/>
      <c r="H120" s="254"/>
      <c r="I120" s="254"/>
      <c r="J120"/>
      <c r="K120"/>
    </row>
    <row r="121" spans="1:11" x14ac:dyDescent="0.35">
      <c r="A121"/>
      <c r="B121"/>
      <c r="C121"/>
      <c r="D121"/>
      <c r="E121"/>
      <c r="F121" s="252"/>
      <c r="G121" s="254"/>
      <c r="H121" s="254"/>
      <c r="I121" s="254"/>
      <c r="J121"/>
      <c r="K121"/>
    </row>
    <row r="122" spans="1:11" x14ac:dyDescent="0.35">
      <c r="A122"/>
      <c r="B122"/>
      <c r="C122"/>
      <c r="D122"/>
      <c r="E122"/>
      <c r="F122" s="252"/>
      <c r="G122" s="254"/>
      <c r="H122" s="254"/>
      <c r="I122" s="254"/>
      <c r="J122"/>
      <c r="K122"/>
    </row>
    <row r="123" spans="1:11" x14ac:dyDescent="0.35">
      <c r="A123"/>
      <c r="B123"/>
      <c r="C123"/>
      <c r="D123"/>
      <c r="E123"/>
      <c r="F123" s="252"/>
      <c r="G123" s="254"/>
      <c r="H123" s="254"/>
      <c r="I123" s="254"/>
      <c r="J123"/>
      <c r="K123"/>
    </row>
    <row r="124" spans="1:11" x14ac:dyDescent="0.35">
      <c r="A124" s="288"/>
      <c r="B124" s="252"/>
      <c r="C124" s="252"/>
      <c r="D124" s="253"/>
      <c r="E124" s="252"/>
      <c r="F124" s="252"/>
      <c r="G124" s="254"/>
      <c r="H124" s="254"/>
      <c r="I124" s="254"/>
      <c r="J124"/>
      <c r="K124"/>
    </row>
    <row r="125" spans="1:11" x14ac:dyDescent="0.35">
      <c r="A125" s="289"/>
      <c r="B125" s="252"/>
      <c r="C125" s="252"/>
      <c r="D125" s="253"/>
      <c r="E125" s="252"/>
      <c r="F125" s="252"/>
      <c r="G125" s="254"/>
      <c r="H125" s="254"/>
      <c r="I125" s="254"/>
      <c r="J125"/>
      <c r="K125"/>
    </row>
    <row r="126" spans="1:11" x14ac:dyDescent="0.35">
      <c r="A126" s="290"/>
      <c r="B126" s="252"/>
      <c r="C126" s="252"/>
      <c r="D126" s="253"/>
      <c r="E126" s="252"/>
      <c r="F126" s="252"/>
      <c r="G126" s="254"/>
      <c r="H126" s="254"/>
      <c r="I126" s="254"/>
      <c r="J126"/>
      <c r="K126"/>
    </row>
    <row r="127" spans="1:11" x14ac:dyDescent="0.35">
      <c r="A127" s="251"/>
      <c r="B127" s="252"/>
      <c r="C127" s="252"/>
      <c r="D127" s="253"/>
      <c r="E127" s="252"/>
      <c r="F127" s="252"/>
      <c r="G127" s="254"/>
      <c r="H127" s="254"/>
      <c r="I127" s="254"/>
      <c r="J127"/>
      <c r="K127"/>
    </row>
    <row r="128" spans="1:11" x14ac:dyDescent="0.35">
      <c r="A128"/>
      <c r="B128"/>
      <c r="C128"/>
      <c r="D128"/>
      <c r="E128"/>
      <c r="F128"/>
      <c r="G128"/>
      <c r="H128"/>
      <c r="I128" s="254"/>
      <c r="J128"/>
      <c r="K128"/>
    </row>
    <row r="129" spans="1:11" x14ac:dyDescent="0.35">
      <c r="A129"/>
      <c r="B129"/>
      <c r="C129"/>
      <c r="D129"/>
      <c r="E129"/>
      <c r="F129"/>
      <c r="G129"/>
      <c r="H129"/>
      <c r="I129" s="254"/>
      <c r="J129"/>
      <c r="K129"/>
    </row>
    <row r="130" spans="1:11" x14ac:dyDescent="0.35">
      <c r="A130"/>
      <c r="B130"/>
      <c r="C130"/>
      <c r="D130"/>
      <c r="E130"/>
      <c r="F130"/>
      <c r="G130"/>
      <c r="H130"/>
      <c r="I130" s="254"/>
      <c r="J130"/>
      <c r="K130"/>
    </row>
    <row r="131" spans="1:11" x14ac:dyDescent="0.35">
      <c r="A131"/>
      <c r="B131"/>
      <c r="C131"/>
      <c r="D131"/>
      <c r="E131"/>
      <c r="F131"/>
      <c r="G131"/>
      <c r="H131"/>
      <c r="I131" s="254"/>
      <c r="J131"/>
      <c r="K131"/>
    </row>
    <row r="132" spans="1:11" x14ac:dyDescent="0.35">
      <c r="A132"/>
      <c r="B132"/>
      <c r="C132"/>
      <c r="D132"/>
      <c r="E132"/>
      <c r="F132"/>
      <c r="G132"/>
      <c r="H132"/>
      <c r="I132" s="254"/>
      <c r="J132"/>
      <c r="K132"/>
    </row>
    <row r="133" spans="1:11" x14ac:dyDescent="0.35">
      <c r="A133"/>
      <c r="B133"/>
      <c r="C133"/>
      <c r="D133"/>
      <c r="E133"/>
      <c r="F133"/>
      <c r="G133"/>
      <c r="H133"/>
      <c r="I133" s="254"/>
      <c r="J133"/>
      <c r="K133"/>
    </row>
    <row r="134" spans="1:11" x14ac:dyDescent="0.35">
      <c r="A134"/>
      <c r="B134"/>
      <c r="C134"/>
      <c r="D134"/>
      <c r="E134"/>
      <c r="F134"/>
      <c r="G134"/>
      <c r="H134"/>
      <c r="I134" s="254"/>
      <c r="J134"/>
      <c r="K134"/>
    </row>
    <row r="135" spans="1:11" x14ac:dyDescent="0.35">
      <c r="A135"/>
      <c r="B135"/>
      <c r="C135"/>
      <c r="D135"/>
      <c r="E135"/>
      <c r="F135"/>
      <c r="G135"/>
      <c r="H135"/>
      <c r="I135" s="254"/>
      <c r="J135"/>
      <c r="K135"/>
    </row>
    <row r="136" spans="1:11" x14ac:dyDescent="0.35">
      <c r="A136"/>
      <c r="B136"/>
      <c r="C136"/>
      <c r="D136"/>
      <c r="E136"/>
      <c r="F136"/>
      <c r="G136"/>
      <c r="H136"/>
      <c r="I136" s="254"/>
      <c r="J136"/>
      <c r="K136"/>
    </row>
    <row r="137" spans="1:11" x14ac:dyDescent="0.35">
      <c r="A137"/>
      <c r="B137"/>
      <c r="C137"/>
      <c r="D137"/>
      <c r="E137"/>
      <c r="F137"/>
      <c r="G137"/>
      <c r="H137"/>
      <c r="I137" s="254"/>
      <c r="J137"/>
      <c r="K137"/>
    </row>
    <row r="138" spans="1:11" x14ac:dyDescent="0.35">
      <c r="A138"/>
      <c r="B138"/>
      <c r="C138"/>
      <c r="D138"/>
      <c r="E138"/>
      <c r="F138"/>
      <c r="G138"/>
      <c r="H138"/>
      <c r="I138" s="254"/>
      <c r="J138"/>
      <c r="K138"/>
    </row>
    <row r="139" spans="1:11" x14ac:dyDescent="0.35">
      <c r="A139"/>
      <c r="B139"/>
      <c r="C139"/>
      <c r="D139"/>
      <c r="E139"/>
      <c r="F139"/>
      <c r="G139"/>
      <c r="H139"/>
      <c r="I139" s="254"/>
      <c r="J139"/>
      <c r="K139"/>
    </row>
    <row r="140" spans="1:11" x14ac:dyDescent="0.35">
      <c r="A140"/>
      <c r="B140"/>
      <c r="C140"/>
      <c r="D140"/>
      <c r="E140"/>
      <c r="F140"/>
      <c r="G140"/>
      <c r="H140"/>
      <c r="I140" s="254"/>
      <c r="J140"/>
      <c r="K140"/>
    </row>
    <row r="141" spans="1:11" x14ac:dyDescent="0.35">
      <c r="A141"/>
      <c r="B141"/>
      <c r="C141"/>
      <c r="D141"/>
      <c r="E141"/>
      <c r="F141"/>
      <c r="G141"/>
      <c r="H141"/>
      <c r="I141" s="254"/>
      <c r="J141"/>
      <c r="K141"/>
    </row>
    <row r="142" spans="1:11" x14ac:dyDescent="0.35">
      <c r="A142" s="289"/>
      <c r="B142" s="252"/>
      <c r="C142" s="252"/>
      <c r="D142" s="253"/>
      <c r="E142" s="252"/>
      <c r="F142" s="252"/>
      <c r="G142" s="291"/>
      <c r="H142" s="254"/>
      <c r="I142" s="254"/>
      <c r="J142"/>
      <c r="K142"/>
    </row>
    <row r="143" spans="1:11" x14ac:dyDescent="0.35">
      <c r="A143" s="289"/>
      <c r="B143" s="252"/>
      <c r="C143" s="252"/>
      <c r="D143" s="253"/>
      <c r="E143" s="252"/>
      <c r="F143" s="252"/>
      <c r="G143" s="254"/>
      <c r="H143" s="254"/>
      <c r="I143" s="254"/>
      <c r="J143"/>
      <c r="K143"/>
    </row>
    <row r="144" spans="1:11" x14ac:dyDescent="0.35">
      <c r="A144" s="289"/>
      <c r="B144" s="252"/>
      <c r="C144" s="252"/>
      <c r="D144" s="253"/>
      <c r="E144" s="252"/>
      <c r="F144" s="252"/>
      <c r="G144" s="254"/>
      <c r="H144" s="254"/>
      <c r="I144" s="254"/>
      <c r="J144"/>
      <c r="K144"/>
    </row>
    <row r="145" spans="1:11" x14ac:dyDescent="0.35">
      <c r="A145" s="289"/>
      <c r="B145" s="252"/>
      <c r="C145" s="252"/>
      <c r="D145" s="253"/>
      <c r="E145" s="252"/>
      <c r="F145" s="252"/>
      <c r="G145" s="254"/>
      <c r="H145" s="254"/>
      <c r="I145" s="254"/>
      <c r="J145"/>
      <c r="K145"/>
    </row>
    <row r="146" spans="1:11" x14ac:dyDescent="0.35">
      <c r="A146" s="289"/>
      <c r="B146" s="252"/>
      <c r="C146" s="252"/>
      <c r="D146" s="253"/>
      <c r="E146" s="252"/>
      <c r="F146" s="252"/>
      <c r="G146" s="254"/>
      <c r="H146" s="254"/>
      <c r="I146" s="254"/>
      <c r="J146"/>
      <c r="K146"/>
    </row>
    <row r="147" spans="1:11" x14ac:dyDescent="0.35">
      <c r="A147" s="289"/>
      <c r="B147" s="252"/>
      <c r="C147" s="252"/>
      <c r="D147" s="253"/>
      <c r="E147" s="252"/>
      <c r="F147" s="252"/>
      <c r="G147" s="254"/>
      <c r="H147" s="254"/>
      <c r="I147" s="254"/>
      <c r="J147"/>
      <c r="K147"/>
    </row>
    <row r="148" spans="1:11" x14ac:dyDescent="0.35">
      <c r="A148" s="289"/>
      <c r="B148" s="252"/>
      <c r="C148" s="252"/>
      <c r="D148" s="253"/>
      <c r="E148" s="252"/>
      <c r="F148" s="252"/>
      <c r="G148" s="254"/>
      <c r="H148" s="254"/>
      <c r="I148" s="254"/>
      <c r="J148"/>
      <c r="K148"/>
    </row>
  </sheetData>
  <mergeCells count="6">
    <mergeCell ref="D50:D51"/>
    <mergeCell ref="E50:E51"/>
    <mergeCell ref="F50:F51"/>
    <mergeCell ref="D13:D14"/>
    <mergeCell ref="E13:E14"/>
    <mergeCell ref="F13:F14"/>
  </mergeCells>
  <pageMargins left="0.25" right="0.25" top="0.75" bottom="0.75" header="0.3" footer="0.3"/>
  <pageSetup paperSize="9" scale="43"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G79"/>
  <sheetViews>
    <sheetView topLeftCell="A59" zoomScale="114" zoomScaleNormal="100" workbookViewId="0">
      <selection activeCell="C82" sqref="C82"/>
    </sheetView>
  </sheetViews>
  <sheetFormatPr baseColWidth="10" defaultColWidth="11.44140625" defaultRowHeight="10.199999999999999" x14ac:dyDescent="0.2"/>
  <cols>
    <col min="1" max="1" width="57.6640625" style="18" customWidth="1"/>
    <col min="2" max="2" width="18.33203125" style="18" customWidth="1"/>
    <col min="3" max="3" width="19.6640625" style="18" customWidth="1"/>
    <col min="4" max="4" width="12.33203125" style="18" bestFit="1" customWidth="1"/>
    <col min="5" max="5" width="11.44140625" style="18"/>
    <col min="6" max="6" width="12.33203125" style="18" bestFit="1" customWidth="1"/>
    <col min="7" max="16384" width="11.44140625" style="18"/>
  </cols>
  <sheetData>
    <row r="3" spans="1:6" ht="13.2" x14ac:dyDescent="0.2">
      <c r="A3" s="325" t="s">
        <v>319</v>
      </c>
      <c r="B3" s="325"/>
      <c r="C3" s="325"/>
    </row>
    <row r="4" spans="1:6" ht="19.5" customHeight="1" x14ac:dyDescent="0.2">
      <c r="A4" s="326" t="s">
        <v>79</v>
      </c>
      <c r="B4" s="326"/>
      <c r="C4" s="326"/>
    </row>
    <row r="5" spans="1:6" ht="20.25" customHeight="1" x14ac:dyDescent="0.2">
      <c r="A5" s="320" t="s">
        <v>528</v>
      </c>
      <c r="B5" s="320"/>
      <c r="C5" s="320"/>
    </row>
    <row r="6" spans="1:6" x14ac:dyDescent="0.2">
      <c r="A6" s="37"/>
      <c r="B6" s="37"/>
      <c r="C6" s="37"/>
    </row>
    <row r="7" spans="1:6" x14ac:dyDescent="0.2">
      <c r="A7" s="37"/>
      <c r="B7" s="37"/>
      <c r="C7" s="37"/>
    </row>
    <row r="8" spans="1:6" x14ac:dyDescent="0.2">
      <c r="A8" s="25"/>
      <c r="B8" s="24"/>
      <c r="C8" s="24"/>
    </row>
    <row r="9" spans="1:6" x14ac:dyDescent="0.2">
      <c r="A9" s="38" t="s">
        <v>219</v>
      </c>
      <c r="B9" s="24"/>
      <c r="C9" s="24"/>
    </row>
    <row r="10" spans="1:6" x14ac:dyDescent="0.2">
      <c r="A10" s="321"/>
      <c r="B10" s="323" t="s">
        <v>109</v>
      </c>
      <c r="C10" s="323" t="s">
        <v>224</v>
      </c>
    </row>
    <row r="11" spans="1:6" x14ac:dyDescent="0.2">
      <c r="A11" s="322"/>
      <c r="B11" s="324"/>
      <c r="C11" s="324"/>
      <c r="F11" s="117"/>
    </row>
    <row r="12" spans="1:6" x14ac:dyDescent="0.2">
      <c r="A12" s="30" t="s">
        <v>80</v>
      </c>
      <c r="B12" s="29">
        <f>B27+B25+B34+B32+B28+B29</f>
        <v>733179342</v>
      </c>
      <c r="C12" s="29">
        <f>C27+C25+C34+C32+C28+C29</f>
        <v>257899997</v>
      </c>
      <c r="D12" s="117"/>
      <c r="E12" s="117"/>
      <c r="F12" s="117"/>
    </row>
    <row r="13" spans="1:6" x14ac:dyDescent="0.2">
      <c r="A13" s="31" t="s">
        <v>81</v>
      </c>
      <c r="B13" s="26"/>
      <c r="C13" s="26"/>
      <c r="D13" s="188"/>
    </row>
    <row r="14" spans="1:6" x14ac:dyDescent="0.2">
      <c r="A14" s="32" t="s">
        <v>82</v>
      </c>
      <c r="B14" s="26">
        <v>0</v>
      </c>
      <c r="C14" s="26">
        <v>0</v>
      </c>
      <c r="D14" s="117"/>
    </row>
    <row r="15" spans="1:6" x14ac:dyDescent="0.2">
      <c r="A15" s="32" t="s">
        <v>83</v>
      </c>
      <c r="B15" s="26">
        <v>0</v>
      </c>
      <c r="C15" s="26">
        <v>0</v>
      </c>
      <c r="D15" s="117"/>
      <c r="E15" s="117"/>
    </row>
    <row r="16" spans="1:6" x14ac:dyDescent="0.2">
      <c r="A16" s="32"/>
      <c r="B16" s="26"/>
      <c r="C16" s="26"/>
      <c r="D16" s="117"/>
    </row>
    <row r="17" spans="1:5" x14ac:dyDescent="0.2">
      <c r="A17" s="31" t="s">
        <v>84</v>
      </c>
      <c r="B17" s="26"/>
      <c r="C17" s="26"/>
      <c r="D17" s="189"/>
    </row>
    <row r="18" spans="1:5" x14ac:dyDescent="0.2">
      <c r="A18" s="32" t="s">
        <v>82</v>
      </c>
      <c r="B18" s="26">
        <v>0</v>
      </c>
      <c r="C18" s="26">
        <v>0</v>
      </c>
    </row>
    <row r="19" spans="1:5" x14ac:dyDescent="0.2">
      <c r="A19" s="32" t="s">
        <v>83</v>
      </c>
      <c r="B19" s="26">
        <v>0</v>
      </c>
      <c r="C19" s="26">
        <v>0</v>
      </c>
    </row>
    <row r="20" spans="1:5" x14ac:dyDescent="0.2">
      <c r="A20" s="32"/>
      <c r="B20" s="26"/>
      <c r="C20" s="26"/>
    </row>
    <row r="21" spans="1:5" x14ac:dyDescent="0.2">
      <c r="A21" s="31" t="s">
        <v>85</v>
      </c>
      <c r="B21" s="26"/>
      <c r="C21" s="26"/>
      <c r="D21" s="117"/>
    </row>
    <row r="22" spans="1:5" x14ac:dyDescent="0.2">
      <c r="A22" s="32" t="s">
        <v>86</v>
      </c>
      <c r="B22" s="26">
        <v>0</v>
      </c>
      <c r="C22" s="26">
        <v>0</v>
      </c>
    </row>
    <row r="23" spans="1:5" x14ac:dyDescent="0.2">
      <c r="A23" s="32" t="s">
        <v>87</v>
      </c>
      <c r="B23" s="26">
        <v>0</v>
      </c>
      <c r="C23" s="26">
        <v>0</v>
      </c>
    </row>
    <row r="24" spans="1:5" x14ac:dyDescent="0.2">
      <c r="A24" s="32"/>
      <c r="B24" s="26"/>
      <c r="C24" s="26"/>
    </row>
    <row r="25" spans="1:5" x14ac:dyDescent="0.2">
      <c r="A25" s="32" t="s">
        <v>88</v>
      </c>
      <c r="B25" s="26">
        <v>0</v>
      </c>
      <c r="C25" s="26">
        <v>0</v>
      </c>
      <c r="D25" s="117"/>
    </row>
    <row r="26" spans="1:5" x14ac:dyDescent="0.2">
      <c r="A26" s="33" t="s">
        <v>89</v>
      </c>
      <c r="B26" s="26">
        <v>0</v>
      </c>
      <c r="C26" s="26">
        <v>0</v>
      </c>
    </row>
    <row r="27" spans="1:5" x14ac:dyDescent="0.2">
      <c r="A27" s="32" t="s">
        <v>296</v>
      </c>
      <c r="B27" s="26">
        <v>0</v>
      </c>
      <c r="C27" s="26">
        <v>0</v>
      </c>
    </row>
    <row r="28" spans="1:5" x14ac:dyDescent="0.2">
      <c r="A28" s="32" t="s">
        <v>297</v>
      </c>
      <c r="B28" s="26">
        <v>0</v>
      </c>
      <c r="C28" s="26">
        <v>0</v>
      </c>
    </row>
    <row r="29" spans="1:5" x14ac:dyDescent="0.2">
      <c r="A29" s="32" t="s">
        <v>90</v>
      </c>
      <c r="B29" s="26">
        <v>0</v>
      </c>
      <c r="C29" s="26">
        <v>0</v>
      </c>
    </row>
    <row r="30" spans="1:5" x14ac:dyDescent="0.2">
      <c r="A30" s="32" t="s">
        <v>91</v>
      </c>
      <c r="B30" s="26">
        <v>0</v>
      </c>
      <c r="C30" s="26">
        <v>0</v>
      </c>
    </row>
    <row r="31" spans="1:5" x14ac:dyDescent="0.2">
      <c r="A31" s="32" t="s">
        <v>223</v>
      </c>
      <c r="B31" s="26">
        <v>0</v>
      </c>
      <c r="C31" s="26">
        <v>0</v>
      </c>
    </row>
    <row r="32" spans="1:5" x14ac:dyDescent="0.2">
      <c r="A32" s="32" t="s">
        <v>295</v>
      </c>
      <c r="B32" s="26">
        <v>0</v>
      </c>
      <c r="C32" s="26">
        <v>0</v>
      </c>
      <c r="E32" s="117"/>
    </row>
    <row r="33" spans="1:6" x14ac:dyDescent="0.2">
      <c r="A33" s="32"/>
      <c r="B33" s="26"/>
      <c r="C33" s="26"/>
    </row>
    <row r="34" spans="1:6" x14ac:dyDescent="0.2">
      <c r="A34" s="118" t="s">
        <v>291</v>
      </c>
      <c r="B34" s="26">
        <v>733179342</v>
      </c>
      <c r="C34" s="26">
        <v>257899997</v>
      </c>
      <c r="E34" s="117"/>
    </row>
    <row r="35" spans="1:6" x14ac:dyDescent="0.2">
      <c r="A35" s="119"/>
      <c r="B35" s="26"/>
      <c r="C35" s="26"/>
    </row>
    <row r="36" spans="1:6" x14ac:dyDescent="0.2">
      <c r="A36" s="119" t="s">
        <v>294</v>
      </c>
      <c r="B36" s="27">
        <f>-SUM(B37:B40)</f>
        <v>0</v>
      </c>
      <c r="C36" s="27">
        <f>-SUM(C37:C40)</f>
        <v>0</v>
      </c>
    </row>
    <row r="37" spans="1:6" x14ac:dyDescent="0.2">
      <c r="A37" s="118" t="s">
        <v>92</v>
      </c>
      <c r="B37" s="26">
        <v>0</v>
      </c>
      <c r="C37" s="26">
        <v>0</v>
      </c>
      <c r="D37" s="117"/>
    </row>
    <row r="38" spans="1:6" x14ac:dyDescent="0.2">
      <c r="A38" s="118" t="s">
        <v>231</v>
      </c>
      <c r="B38" s="26">
        <v>0</v>
      </c>
      <c r="C38" s="26">
        <v>0</v>
      </c>
      <c r="D38" s="117"/>
    </row>
    <row r="39" spans="1:6" x14ac:dyDescent="0.2">
      <c r="A39" s="118" t="s">
        <v>93</v>
      </c>
      <c r="B39" s="26">
        <v>0</v>
      </c>
      <c r="C39" s="26">
        <v>0</v>
      </c>
      <c r="D39" s="117"/>
    </row>
    <row r="40" spans="1:6" x14ac:dyDescent="0.2">
      <c r="A40" s="118" t="s">
        <v>203</v>
      </c>
      <c r="B40" s="26">
        <v>0</v>
      </c>
      <c r="C40" s="26">
        <v>0</v>
      </c>
      <c r="D40" s="117"/>
    </row>
    <row r="41" spans="1:6" x14ac:dyDescent="0.2">
      <c r="A41" s="119" t="s">
        <v>94</v>
      </c>
      <c r="B41" s="26"/>
      <c r="C41" s="26"/>
      <c r="D41" s="117"/>
    </row>
    <row r="42" spans="1:6" x14ac:dyDescent="0.2">
      <c r="A42" s="119" t="s">
        <v>292</v>
      </c>
      <c r="B42" s="27">
        <f>-SUM(B43:B45)</f>
        <v>0</v>
      </c>
      <c r="C42" s="27">
        <f>-SUM(C43:C45)</f>
        <v>0</v>
      </c>
      <c r="E42" s="117"/>
    </row>
    <row r="43" spans="1:6" x14ac:dyDescent="0.2">
      <c r="A43" s="118" t="s">
        <v>445</v>
      </c>
      <c r="B43" s="26">
        <v>0</v>
      </c>
      <c r="C43" s="26">
        <v>0</v>
      </c>
      <c r="E43" s="117"/>
    </row>
    <row r="44" spans="1:6" x14ac:dyDescent="0.2">
      <c r="A44" s="118" t="s">
        <v>95</v>
      </c>
      <c r="B44" s="26">
        <v>0</v>
      </c>
      <c r="C44" s="26">
        <v>0</v>
      </c>
    </row>
    <row r="45" spans="1:6" x14ac:dyDescent="0.2">
      <c r="A45" s="118" t="s">
        <v>204</v>
      </c>
      <c r="B45" s="26">
        <v>0</v>
      </c>
      <c r="C45" s="26">
        <v>0</v>
      </c>
    </row>
    <row r="46" spans="1:6" x14ac:dyDescent="0.2">
      <c r="A46" s="119" t="s">
        <v>293</v>
      </c>
      <c r="B46" s="27">
        <f>-SUM(B47:B53)</f>
        <v>-223684869</v>
      </c>
      <c r="C46" s="27">
        <f>-SUM(C47:C53)</f>
        <v>-257014859</v>
      </c>
      <c r="D46" s="117"/>
      <c r="E46" s="117"/>
    </row>
    <row r="47" spans="1:6" x14ac:dyDescent="0.2">
      <c r="A47" s="118" t="s">
        <v>403</v>
      </c>
      <c r="B47" s="26">
        <v>49094736</v>
      </c>
      <c r="C47" s="26">
        <v>0</v>
      </c>
      <c r="D47" s="117"/>
      <c r="E47" s="117"/>
    </row>
    <row r="48" spans="1:6" x14ac:dyDescent="0.2">
      <c r="A48" s="118" t="s">
        <v>406</v>
      </c>
      <c r="B48" s="26">
        <v>83901274</v>
      </c>
      <c r="C48" s="26">
        <v>163903080</v>
      </c>
      <c r="E48" s="117"/>
      <c r="F48" s="117"/>
    </row>
    <row r="49" spans="1:7" x14ac:dyDescent="0.2">
      <c r="A49" s="118" t="s">
        <v>446</v>
      </c>
      <c r="B49" s="26">
        <v>40011359</v>
      </c>
      <c r="C49" s="26">
        <v>29677529</v>
      </c>
      <c r="D49" s="117"/>
      <c r="E49" s="117"/>
      <c r="F49" s="170"/>
    </row>
    <row r="50" spans="1:7" x14ac:dyDescent="0.2">
      <c r="A50" s="118" t="s">
        <v>447</v>
      </c>
      <c r="B50" s="26">
        <v>0</v>
      </c>
      <c r="C50" s="26">
        <v>0</v>
      </c>
    </row>
    <row r="51" spans="1:7" x14ac:dyDescent="0.2">
      <c r="A51" s="118" t="s">
        <v>448</v>
      </c>
      <c r="B51" s="26">
        <v>43500000</v>
      </c>
      <c r="C51" s="26">
        <v>54450000</v>
      </c>
      <c r="E51" s="117"/>
      <c r="F51" s="117"/>
      <c r="G51" s="117"/>
    </row>
    <row r="52" spans="1:7" x14ac:dyDescent="0.2">
      <c r="A52" s="32" t="s">
        <v>380</v>
      </c>
      <c r="B52" s="26">
        <v>0</v>
      </c>
      <c r="C52" s="26">
        <v>0</v>
      </c>
      <c r="D52" s="117"/>
    </row>
    <row r="53" spans="1:7" x14ac:dyDescent="0.2">
      <c r="A53" s="32" t="s">
        <v>449</v>
      </c>
      <c r="B53" s="26">
        <v>7177500</v>
      </c>
      <c r="C53" s="26">
        <v>8984250</v>
      </c>
      <c r="D53" s="117"/>
    </row>
    <row r="54" spans="1:7" x14ac:dyDescent="0.2">
      <c r="A54" s="34" t="s">
        <v>96</v>
      </c>
      <c r="B54" s="27">
        <f>+B46+B36+B12+B42</f>
        <v>509494473</v>
      </c>
      <c r="C54" s="27">
        <f>+C46+C36+C12+C42</f>
        <v>885138</v>
      </c>
    </row>
    <row r="55" spans="1:7" x14ac:dyDescent="0.2">
      <c r="A55" s="34"/>
      <c r="B55" s="26"/>
      <c r="C55" s="26"/>
    </row>
    <row r="56" spans="1:7" x14ac:dyDescent="0.2">
      <c r="A56" s="34" t="s">
        <v>205</v>
      </c>
      <c r="B56" s="27">
        <f>SUM(B57:B58)</f>
        <v>0</v>
      </c>
      <c r="C56" s="27">
        <f>SUM(C57:C58)</f>
        <v>0</v>
      </c>
    </row>
    <row r="57" spans="1:7" x14ac:dyDescent="0.2">
      <c r="A57" s="32" t="s">
        <v>97</v>
      </c>
      <c r="B57" s="26">
        <v>0</v>
      </c>
      <c r="C57" s="26">
        <v>0</v>
      </c>
    </row>
    <row r="58" spans="1:7" x14ac:dyDescent="0.2">
      <c r="A58" s="32" t="s">
        <v>98</v>
      </c>
      <c r="B58" s="26">
        <v>0</v>
      </c>
      <c r="C58" s="26">
        <v>0</v>
      </c>
    </row>
    <row r="59" spans="1:7" x14ac:dyDescent="0.2">
      <c r="A59" s="34"/>
      <c r="B59" s="26"/>
      <c r="C59" s="26"/>
    </row>
    <row r="60" spans="1:7" x14ac:dyDescent="0.2">
      <c r="A60" s="34" t="s">
        <v>300</v>
      </c>
      <c r="B60" s="27">
        <f>-SUM(B62:B63)</f>
        <v>0</v>
      </c>
      <c r="C60" s="27">
        <f>-SUM(C62:C63)</f>
        <v>0</v>
      </c>
    </row>
    <row r="61" spans="1:7" x14ac:dyDescent="0.2">
      <c r="A61" s="34" t="s">
        <v>99</v>
      </c>
      <c r="B61" s="26"/>
      <c r="C61" s="26"/>
    </row>
    <row r="62" spans="1:7" x14ac:dyDescent="0.2">
      <c r="A62" s="32" t="s">
        <v>251</v>
      </c>
      <c r="B62" s="26">
        <v>0</v>
      </c>
      <c r="C62" s="26">
        <v>0</v>
      </c>
    </row>
    <row r="63" spans="1:7" x14ac:dyDescent="0.2">
      <c r="A63" s="32" t="s">
        <v>301</v>
      </c>
      <c r="B63" s="26">
        <v>0</v>
      </c>
      <c r="C63" s="26">
        <v>0</v>
      </c>
    </row>
    <row r="64" spans="1:7" x14ac:dyDescent="0.2">
      <c r="A64" s="34" t="s">
        <v>517</v>
      </c>
      <c r="B64" s="27">
        <f>-SUM(B65:B66)</f>
        <v>-109342093</v>
      </c>
      <c r="C64" s="27">
        <f>-SUM(C65:C66)</f>
        <v>-3970754</v>
      </c>
      <c r="D64" s="117"/>
    </row>
    <row r="65" spans="1:6" x14ac:dyDescent="0.2">
      <c r="A65" s="32" t="s">
        <v>450</v>
      </c>
      <c r="B65" s="26">
        <v>19596241</v>
      </c>
      <c r="C65" s="26">
        <v>3970754</v>
      </c>
      <c r="E65" s="117"/>
      <c r="F65" s="117"/>
    </row>
    <row r="66" spans="1:6" x14ac:dyDescent="0.2">
      <c r="A66" s="32" t="s">
        <v>302</v>
      </c>
      <c r="B66" s="26">
        <v>89745852</v>
      </c>
      <c r="C66" s="26">
        <v>0</v>
      </c>
      <c r="D66" s="117"/>
      <c r="E66" s="117"/>
    </row>
    <row r="67" spans="1:6" x14ac:dyDescent="0.2">
      <c r="A67" s="34" t="s">
        <v>206</v>
      </c>
      <c r="B67" s="26"/>
      <c r="C67" s="26"/>
      <c r="E67" s="117"/>
    </row>
    <row r="68" spans="1:6" x14ac:dyDescent="0.2">
      <c r="A68" s="32" t="s">
        <v>100</v>
      </c>
      <c r="B68" s="26">
        <v>0</v>
      </c>
      <c r="C68" s="26">
        <v>0</v>
      </c>
      <c r="E68" s="117"/>
      <c r="F68" s="117"/>
    </row>
    <row r="69" spans="1:6" x14ac:dyDescent="0.2">
      <c r="A69" s="32" t="s">
        <v>101</v>
      </c>
      <c r="B69" s="26">
        <v>0</v>
      </c>
      <c r="C69" s="26">
        <v>0</v>
      </c>
      <c r="E69" s="117"/>
    </row>
    <row r="70" spans="1:6" x14ac:dyDescent="0.2">
      <c r="A70" s="34" t="s">
        <v>102</v>
      </c>
      <c r="B70" s="26"/>
      <c r="C70" s="26"/>
    </row>
    <row r="71" spans="1:6" x14ac:dyDescent="0.2">
      <c r="A71" s="35" t="s">
        <v>103</v>
      </c>
      <c r="B71" s="26">
        <v>0</v>
      </c>
      <c r="C71" s="26">
        <v>0</v>
      </c>
    </row>
    <row r="72" spans="1:6" x14ac:dyDescent="0.2">
      <c r="A72" s="35" t="s">
        <v>104</v>
      </c>
      <c r="B72" s="26">
        <v>0</v>
      </c>
      <c r="C72" s="26">
        <v>0</v>
      </c>
    </row>
    <row r="73" spans="1:6" x14ac:dyDescent="0.2">
      <c r="A73" s="34" t="s">
        <v>105</v>
      </c>
      <c r="B73" s="27">
        <f>B54+B60+B56+B64</f>
        <v>400152380</v>
      </c>
      <c r="C73" s="27">
        <f>C54+C60+C56+C64</f>
        <v>-3085616</v>
      </c>
      <c r="D73" s="117"/>
      <c r="E73" s="117"/>
    </row>
    <row r="74" spans="1:6" x14ac:dyDescent="0.2">
      <c r="A74" s="56" t="s">
        <v>106</v>
      </c>
      <c r="B74" s="57">
        <v>0</v>
      </c>
      <c r="C74" s="57">
        <v>0</v>
      </c>
      <c r="D74" s="170"/>
      <c r="E74" s="117"/>
    </row>
    <row r="75" spans="1:6" x14ac:dyDescent="0.2">
      <c r="A75" s="36" t="s">
        <v>107</v>
      </c>
      <c r="B75" s="28">
        <f>B73-B74</f>
        <v>400152380</v>
      </c>
      <c r="C75" s="28">
        <f>C73-C74</f>
        <v>-3085616</v>
      </c>
      <c r="D75" s="117"/>
      <c r="E75" s="117"/>
    </row>
    <row r="76" spans="1:6" x14ac:dyDescent="0.2">
      <c r="D76" s="117"/>
      <c r="E76" s="117"/>
    </row>
    <row r="77" spans="1:6" ht="13.8" x14ac:dyDescent="0.25">
      <c r="A77" s="169" t="s">
        <v>298</v>
      </c>
    </row>
    <row r="78" spans="1:6" x14ac:dyDescent="0.2">
      <c r="B78" s="117"/>
    </row>
    <row r="79" spans="1:6" x14ac:dyDescent="0.2">
      <c r="B79" s="117"/>
    </row>
  </sheetData>
  <mergeCells count="6">
    <mergeCell ref="A5:C5"/>
    <mergeCell ref="A10:A11"/>
    <mergeCell ref="C10:C11"/>
    <mergeCell ref="B10:B11"/>
    <mergeCell ref="A3:C3"/>
    <mergeCell ref="A4:C4"/>
  </mergeCells>
  <pageMargins left="0.25" right="0.25" top="0.75" bottom="0.75" header="0.3" footer="0.3"/>
  <pageSetup paperSize="9" scale="69" orientation="portrait" r:id="rId1"/>
  <colBreaks count="1" manualBreakCount="1">
    <brk id="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N23"/>
  <sheetViews>
    <sheetView zoomScale="98" workbookViewId="0">
      <selection activeCell="F21" sqref="F21"/>
    </sheetView>
  </sheetViews>
  <sheetFormatPr baseColWidth="10" defaultColWidth="11.44140625" defaultRowHeight="14.4" x14ac:dyDescent="0.3"/>
  <cols>
    <col min="1" max="1" width="27.44140625" style="1" customWidth="1"/>
    <col min="2" max="2" width="14" style="1" customWidth="1"/>
    <col min="3" max="4" width="22.88671875" style="1" customWidth="1"/>
    <col min="5" max="5" width="12" style="1" bestFit="1" customWidth="1"/>
    <col min="6" max="6" width="17.33203125" style="1" customWidth="1"/>
    <col min="7" max="8" width="17.44140625" style="1" customWidth="1"/>
    <col min="9" max="9" width="19.33203125" style="1" customWidth="1"/>
    <col min="10" max="10" width="20.33203125" style="1" customWidth="1"/>
    <col min="11" max="11" width="17.44140625" style="1" customWidth="1"/>
    <col min="12" max="12" width="18.109375" style="1" customWidth="1"/>
    <col min="13" max="13" width="4" style="1" customWidth="1"/>
    <col min="14" max="14" width="12.6640625" style="1" bestFit="1" customWidth="1"/>
    <col min="15" max="16384" width="11.44140625" style="1"/>
  </cols>
  <sheetData>
    <row r="2" spans="1:14" ht="23.25" customHeight="1" x14ac:dyDescent="0.3">
      <c r="C2" s="339" t="s">
        <v>319</v>
      </c>
      <c r="D2" s="339"/>
      <c r="E2" s="339"/>
      <c r="F2" s="339"/>
      <c r="G2" s="339"/>
      <c r="H2" s="339"/>
      <c r="I2" s="339"/>
      <c r="J2" s="339"/>
      <c r="K2" s="339"/>
      <c r="L2" s="339"/>
    </row>
    <row r="3" spans="1:14" ht="15" x14ac:dyDescent="0.3">
      <c r="C3" s="339" t="s">
        <v>136</v>
      </c>
      <c r="D3" s="339"/>
      <c r="E3" s="339"/>
      <c r="F3" s="339"/>
      <c r="G3" s="339"/>
      <c r="H3" s="339"/>
      <c r="I3" s="339"/>
      <c r="J3" s="339"/>
      <c r="K3" s="339"/>
      <c r="L3" s="339"/>
    </row>
    <row r="4" spans="1:14" x14ac:dyDescent="0.3">
      <c r="C4" s="340" t="s">
        <v>526</v>
      </c>
      <c r="D4" s="340"/>
      <c r="E4" s="340"/>
      <c r="F4" s="340"/>
      <c r="G4" s="340"/>
      <c r="H4" s="340"/>
      <c r="I4" s="340"/>
      <c r="J4" s="340"/>
      <c r="K4" s="340"/>
      <c r="L4" s="340"/>
    </row>
    <row r="5" spans="1:14" ht="12" customHeight="1" x14ac:dyDescent="0.3">
      <c r="C5" s="55"/>
      <c r="D5" s="55"/>
      <c r="E5" s="3"/>
      <c r="F5" s="3"/>
      <c r="G5" s="4"/>
      <c r="H5" s="4"/>
      <c r="I5" s="3"/>
      <c r="J5" s="3"/>
      <c r="K5" s="5"/>
      <c r="L5" s="5"/>
    </row>
    <row r="6" spans="1:14" ht="18" thickBot="1" x14ac:dyDescent="0.35">
      <c r="C6" s="55" t="s">
        <v>219</v>
      </c>
      <c r="D6" s="55"/>
      <c r="E6" s="3"/>
      <c r="F6" s="3"/>
      <c r="G6" s="4"/>
      <c r="H6" s="4"/>
      <c r="I6" s="3"/>
      <c r="J6" s="3"/>
      <c r="K6" s="5"/>
      <c r="L6" s="5"/>
    </row>
    <row r="7" spans="1:14" s="68" customFormat="1" ht="13.8" x14ac:dyDescent="0.25">
      <c r="A7" s="327" t="s">
        <v>233</v>
      </c>
      <c r="B7" s="337" t="s">
        <v>232</v>
      </c>
      <c r="C7" s="337" t="s">
        <v>138</v>
      </c>
      <c r="D7" s="337" t="s">
        <v>350</v>
      </c>
      <c r="E7" s="346" t="s">
        <v>137</v>
      </c>
      <c r="F7" s="346"/>
      <c r="G7" s="330"/>
      <c r="H7" s="200" t="s">
        <v>347</v>
      </c>
      <c r="I7" s="329" t="s">
        <v>73</v>
      </c>
      <c r="J7" s="330"/>
      <c r="K7" s="343" t="s">
        <v>71</v>
      </c>
      <c r="L7" s="344"/>
    </row>
    <row r="8" spans="1:14" s="68" customFormat="1" ht="24" customHeight="1" x14ac:dyDescent="0.25">
      <c r="A8" s="328"/>
      <c r="B8" s="338"/>
      <c r="C8" s="338"/>
      <c r="D8" s="338"/>
      <c r="E8" s="331" t="s">
        <v>139</v>
      </c>
      <c r="F8" s="335" t="s">
        <v>140</v>
      </c>
      <c r="G8" s="331" t="s">
        <v>141</v>
      </c>
      <c r="H8" s="331" t="s">
        <v>348</v>
      </c>
      <c r="I8" s="331" t="s">
        <v>215</v>
      </c>
      <c r="J8" s="333" t="s">
        <v>216</v>
      </c>
      <c r="K8" s="331" t="s">
        <v>225</v>
      </c>
      <c r="L8" s="345" t="s">
        <v>226</v>
      </c>
    </row>
    <row r="9" spans="1:14" s="68" customFormat="1" ht="24" customHeight="1" x14ac:dyDescent="0.25">
      <c r="A9" s="242">
        <v>0</v>
      </c>
      <c r="B9" s="69"/>
      <c r="C9" s="62"/>
      <c r="D9" s="62"/>
      <c r="E9" s="332"/>
      <c r="F9" s="336"/>
      <c r="G9" s="332"/>
      <c r="H9" s="332"/>
      <c r="I9" s="332"/>
      <c r="J9" s="334"/>
      <c r="K9" s="332"/>
      <c r="L9" s="345"/>
    </row>
    <row r="10" spans="1:14" s="68" customFormat="1" x14ac:dyDescent="0.3">
      <c r="A10" s="63" t="s">
        <v>431</v>
      </c>
      <c r="B10" s="70">
        <v>0</v>
      </c>
      <c r="C10" s="72">
        <v>2600000000</v>
      </c>
      <c r="D10" s="72">
        <v>1054568399</v>
      </c>
      <c r="E10" s="73">
        <v>0</v>
      </c>
      <c r="F10" s="73">
        <v>0</v>
      </c>
      <c r="G10" s="74">
        <v>0</v>
      </c>
      <c r="H10" s="77">
        <v>103000000</v>
      </c>
      <c r="I10" s="75">
        <v>0</v>
      </c>
      <c r="J10" s="98">
        <v>0</v>
      </c>
      <c r="K10" s="341"/>
      <c r="L10" s="342"/>
      <c r="M10" s="97"/>
    </row>
    <row r="11" spans="1:14" s="68" customFormat="1" ht="27.6" x14ac:dyDescent="0.25">
      <c r="A11" s="64" t="s">
        <v>234</v>
      </c>
      <c r="B11" s="70">
        <v>0</v>
      </c>
      <c r="C11" s="70">
        <v>0</v>
      </c>
      <c r="D11" s="76">
        <v>0</v>
      </c>
      <c r="E11" s="73">
        <v>0</v>
      </c>
      <c r="F11" s="73">
        <v>0</v>
      </c>
      <c r="G11" s="74">
        <v>0</v>
      </c>
      <c r="H11" s="75">
        <v>0</v>
      </c>
      <c r="I11" s="75">
        <f>BALANCE!E74</f>
        <v>253505734</v>
      </c>
      <c r="J11" s="98">
        <v>0</v>
      </c>
      <c r="K11" s="341"/>
      <c r="L11" s="342"/>
      <c r="M11" s="179"/>
    </row>
    <row r="12" spans="1:14" s="68" customFormat="1" ht="13.8" x14ac:dyDescent="0.25">
      <c r="A12" s="63" t="s">
        <v>432</v>
      </c>
      <c r="B12" s="70"/>
      <c r="C12" s="76"/>
      <c r="D12" s="76"/>
      <c r="E12" s="73"/>
      <c r="F12" s="74"/>
      <c r="G12" s="73"/>
      <c r="H12" s="73"/>
      <c r="I12" s="73"/>
      <c r="J12" s="75"/>
      <c r="K12" s="341"/>
      <c r="L12" s="342"/>
    </row>
    <row r="13" spans="1:14" s="68" customFormat="1" ht="13.8" x14ac:dyDescent="0.25">
      <c r="A13" s="67" t="s">
        <v>235</v>
      </c>
      <c r="B13" s="70"/>
      <c r="C13" s="76"/>
      <c r="D13" s="76"/>
      <c r="E13" s="73"/>
      <c r="F13" s="74"/>
      <c r="G13" s="77"/>
      <c r="H13" s="77"/>
      <c r="I13" s="73"/>
      <c r="J13" s="78">
        <f>BALANCE!E75</f>
        <v>400152380</v>
      </c>
      <c r="K13" s="341"/>
      <c r="L13" s="342"/>
    </row>
    <row r="14" spans="1:14" s="68" customFormat="1" ht="13.8" x14ac:dyDescent="0.25">
      <c r="A14" s="66" t="s">
        <v>236</v>
      </c>
      <c r="B14" s="71"/>
      <c r="C14" s="79">
        <f>SUM(C10:C13)</f>
        <v>2600000000</v>
      </c>
      <c r="D14" s="79">
        <f>SUM(D10:D13)</f>
        <v>1054568399</v>
      </c>
      <c r="E14" s="80">
        <f t="shared" ref="E14:J14" si="0">SUM(E10:E13)</f>
        <v>0</v>
      </c>
      <c r="F14" s="80">
        <f t="shared" si="0"/>
        <v>0</v>
      </c>
      <c r="G14" s="80">
        <f>SUM(G10:G13)</f>
        <v>0</v>
      </c>
      <c r="H14" s="80">
        <f>SUM(H10:H13)</f>
        <v>103000000</v>
      </c>
      <c r="I14" s="80">
        <f>SUM(I10:I13)</f>
        <v>253505734</v>
      </c>
      <c r="J14" s="80">
        <f t="shared" si="0"/>
        <v>400152380</v>
      </c>
      <c r="K14" s="81">
        <f>SUM(C14:J14)</f>
        <v>4411226513</v>
      </c>
      <c r="L14" s="82"/>
      <c r="M14" s="179"/>
      <c r="N14" s="179"/>
    </row>
    <row r="15" spans="1:14" s="68" customFormat="1" thickBot="1" x14ac:dyDescent="0.3">
      <c r="A15" s="65" t="s">
        <v>237</v>
      </c>
      <c r="B15" s="84">
        <v>0</v>
      </c>
      <c r="C15" s="83">
        <v>2600000000</v>
      </c>
      <c r="D15" s="244">
        <v>1054568399</v>
      </c>
      <c r="E15" s="84">
        <v>0</v>
      </c>
      <c r="F15" s="84">
        <v>0</v>
      </c>
      <c r="G15" s="85">
        <v>0</v>
      </c>
      <c r="H15" s="85">
        <v>103000000</v>
      </c>
      <c r="I15" s="85">
        <f>BALANCE!F74</f>
        <v>-257053634</v>
      </c>
      <c r="J15" s="85">
        <f>BALANCE!F75</f>
        <v>510559367</v>
      </c>
      <c r="K15" s="86">
        <v>0</v>
      </c>
      <c r="L15" s="87">
        <f>SUM(B15:K15)</f>
        <v>4011074132</v>
      </c>
    </row>
    <row r="16" spans="1:14" x14ac:dyDescent="0.3">
      <c r="K16" s="97"/>
      <c r="L16" s="97"/>
    </row>
    <row r="17" spans="3:12" x14ac:dyDescent="0.3">
      <c r="F17" s="97"/>
      <c r="I17" s="97"/>
      <c r="K17" s="97"/>
      <c r="L17" s="97"/>
    </row>
    <row r="18" spans="3:12" x14ac:dyDescent="0.3">
      <c r="C18" s="178"/>
      <c r="D18" s="178"/>
      <c r="I18" s="97"/>
      <c r="J18" s="97"/>
      <c r="L18" s="97"/>
    </row>
    <row r="19" spans="3:12" x14ac:dyDescent="0.3">
      <c r="I19" s="97"/>
      <c r="J19" s="97"/>
    </row>
    <row r="20" spans="3:12" x14ac:dyDescent="0.3">
      <c r="J20" s="97"/>
    </row>
    <row r="21" spans="3:12" x14ac:dyDescent="0.3">
      <c r="F21" s="178"/>
    </row>
    <row r="23" spans="3:12" x14ac:dyDescent="0.3">
      <c r="E23" s="178"/>
    </row>
  </sheetData>
  <mergeCells count="19">
    <mergeCell ref="K10:L13"/>
    <mergeCell ref="K7:L7"/>
    <mergeCell ref="I8:I9"/>
    <mergeCell ref="L8:L9"/>
    <mergeCell ref="E7:G7"/>
    <mergeCell ref="C2:L2"/>
    <mergeCell ref="C3:L3"/>
    <mergeCell ref="C4:L4"/>
    <mergeCell ref="K8:K9"/>
    <mergeCell ref="C7:C8"/>
    <mergeCell ref="D7:D8"/>
    <mergeCell ref="A7:A8"/>
    <mergeCell ref="I7:J7"/>
    <mergeCell ref="G8:G9"/>
    <mergeCell ref="J8:J9"/>
    <mergeCell ref="E8:E9"/>
    <mergeCell ref="F8:F9"/>
    <mergeCell ref="B7:B8"/>
    <mergeCell ref="H8:H9"/>
  </mergeCells>
  <pageMargins left="0.25" right="0.25" top="0.75" bottom="0.75" header="0.3" footer="0.3"/>
  <pageSetup paperSize="9" scale="58"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40"/>
  <sheetViews>
    <sheetView topLeftCell="A26" zoomScaleNormal="100" workbookViewId="0">
      <selection activeCell="B15" sqref="B15"/>
    </sheetView>
  </sheetViews>
  <sheetFormatPr baseColWidth="10" defaultColWidth="11.44140625" defaultRowHeight="14.4" x14ac:dyDescent="0.3"/>
  <cols>
    <col min="1" max="1" width="54.6640625" style="1" bestFit="1" customWidth="1"/>
    <col min="2" max="2" width="21.109375" style="1" bestFit="1" customWidth="1"/>
    <col min="3" max="3" width="18.109375" style="1" customWidth="1"/>
    <col min="4" max="4" width="18.33203125" style="1" bestFit="1" customWidth="1"/>
    <col min="5" max="5" width="19.88671875" style="1" customWidth="1"/>
    <col min="6" max="16384" width="11.44140625" style="1"/>
  </cols>
  <sheetData>
    <row r="1" spans="1:5" ht="17.399999999999999" x14ac:dyDescent="0.3">
      <c r="A1" s="325" t="s">
        <v>319</v>
      </c>
      <c r="B1" s="325"/>
      <c r="C1" s="325"/>
      <c r="D1" s="4"/>
      <c r="E1" s="3"/>
    </row>
    <row r="2" spans="1:5" ht="17.399999999999999" x14ac:dyDescent="0.3">
      <c r="A2" s="325"/>
      <c r="B2" s="325"/>
      <c r="C2" s="325"/>
      <c r="D2" s="4"/>
      <c r="E2" s="3"/>
    </row>
    <row r="3" spans="1:5" ht="17.399999999999999" x14ac:dyDescent="0.3">
      <c r="A3" s="350" t="s">
        <v>108</v>
      </c>
      <c r="B3" s="350"/>
      <c r="C3" s="350"/>
      <c r="D3" s="4"/>
      <c r="E3" s="3"/>
    </row>
    <row r="4" spans="1:5" ht="15" customHeight="1" x14ac:dyDescent="0.3">
      <c r="A4" s="320" t="s">
        <v>526</v>
      </c>
      <c r="B4" s="320"/>
      <c r="C4" s="320"/>
      <c r="D4" s="320"/>
      <c r="E4" s="320"/>
    </row>
    <row r="5" spans="1:5" ht="15" customHeight="1" x14ac:dyDescent="0.3">
      <c r="A5" s="320"/>
      <c r="B5" s="320"/>
      <c r="C5" s="320"/>
      <c r="D5" s="320"/>
      <c r="E5" s="320"/>
    </row>
    <row r="6" spans="1:5" ht="18" thickBot="1" x14ac:dyDescent="0.35">
      <c r="A6" s="7"/>
      <c r="B6" s="3"/>
      <c r="C6" s="3"/>
      <c r="D6" s="4"/>
      <c r="E6" s="3"/>
    </row>
    <row r="7" spans="1:5" ht="18.75" customHeight="1" x14ac:dyDescent="0.3">
      <c r="A7" s="348" t="s">
        <v>110</v>
      </c>
      <c r="B7" s="51" t="s">
        <v>109</v>
      </c>
      <c r="C7" s="52" t="s">
        <v>224</v>
      </c>
      <c r="D7" s="4"/>
      <c r="E7" s="3"/>
    </row>
    <row r="8" spans="1:5" ht="17.399999999999999" x14ac:dyDescent="0.3">
      <c r="A8" s="349"/>
      <c r="B8" s="47"/>
      <c r="C8" s="47"/>
      <c r="D8" s="4"/>
      <c r="E8" s="3"/>
    </row>
    <row r="9" spans="1:5" ht="17.399999999999999" x14ac:dyDescent="0.3">
      <c r="A9" s="48" t="s">
        <v>111</v>
      </c>
      <c r="B9" s="241">
        <v>733179342</v>
      </c>
      <c r="C9" s="241">
        <v>1441089209.2911022</v>
      </c>
      <c r="D9" s="3"/>
      <c r="E9" s="3"/>
    </row>
    <row r="10" spans="1:5" ht="17.399999999999999" x14ac:dyDescent="0.3">
      <c r="A10" s="48" t="s">
        <v>112</v>
      </c>
      <c r="B10" s="47">
        <v>-55139021</v>
      </c>
      <c r="C10" s="47">
        <v>36227418</v>
      </c>
      <c r="D10" s="4"/>
      <c r="E10" s="3"/>
    </row>
    <row r="11" spans="1:5" ht="17.399999999999999" hidden="1" x14ac:dyDescent="0.3">
      <c r="A11" s="48" t="s">
        <v>303</v>
      </c>
      <c r="B11" s="47">
        <v>0</v>
      </c>
      <c r="C11" s="47">
        <v>0</v>
      </c>
      <c r="D11" s="4"/>
      <c r="E11" s="3"/>
    </row>
    <row r="12" spans="1:5" ht="17.399999999999999" x14ac:dyDescent="0.3">
      <c r="A12" s="48" t="s">
        <v>113</v>
      </c>
      <c r="B12" s="47">
        <v>18824797</v>
      </c>
      <c r="C12" s="47">
        <v>23703891</v>
      </c>
      <c r="D12" s="3"/>
      <c r="E12" s="3"/>
    </row>
    <row r="13" spans="1:5" ht="27" thickBot="1" x14ac:dyDescent="0.35">
      <c r="A13" s="60" t="s">
        <v>114</v>
      </c>
      <c r="B13" s="59">
        <f>SUM(B9:B12)</f>
        <v>696865118</v>
      </c>
      <c r="C13" s="59">
        <f>SUM(C9:C12)</f>
        <v>1501020518.2911022</v>
      </c>
      <c r="D13" s="4"/>
      <c r="E13" s="3"/>
    </row>
    <row r="14" spans="1:5" ht="18" thickTop="1" x14ac:dyDescent="0.3">
      <c r="A14" s="48" t="s">
        <v>115</v>
      </c>
      <c r="B14" s="47">
        <v>0</v>
      </c>
      <c r="C14" s="47">
        <v>0</v>
      </c>
      <c r="D14" s="3"/>
      <c r="E14" s="3"/>
    </row>
    <row r="15" spans="1:5" ht="17.399999999999999" x14ac:dyDescent="0.3">
      <c r="A15" s="48" t="s">
        <v>116</v>
      </c>
      <c r="B15" s="47">
        <v>8030117794.8736572</v>
      </c>
      <c r="C15" s="47">
        <v>24012111714.595539</v>
      </c>
      <c r="D15" s="3"/>
      <c r="E15" s="3"/>
    </row>
    <row r="16" spans="1:5" ht="17.399999999999999" x14ac:dyDescent="0.3">
      <c r="A16" s="48" t="s">
        <v>117</v>
      </c>
      <c r="B16" s="47">
        <v>-329834601.94481945</v>
      </c>
      <c r="C16" s="47">
        <v>-904316221.21000004</v>
      </c>
      <c r="D16" s="4"/>
      <c r="E16" s="3"/>
    </row>
    <row r="17" spans="1:5" ht="30.75" customHeight="1" thickBot="1" x14ac:dyDescent="0.35">
      <c r="A17" s="60" t="s">
        <v>118</v>
      </c>
      <c r="B17" s="59">
        <f>B13+B16+B15</f>
        <v>8397148310.9288378</v>
      </c>
      <c r="C17" s="59">
        <f>C13+C16+C15</f>
        <v>24608816011.67664</v>
      </c>
      <c r="D17" s="4"/>
      <c r="E17" s="3"/>
    </row>
    <row r="18" spans="1:5" ht="18" thickTop="1" x14ac:dyDescent="0.3">
      <c r="A18" s="48" t="s">
        <v>119</v>
      </c>
      <c r="B18" s="47">
        <v>0</v>
      </c>
      <c r="C18" s="47">
        <v>0</v>
      </c>
      <c r="D18" s="4"/>
      <c r="E18" s="3"/>
    </row>
    <row r="19" spans="1:5" ht="18" thickBot="1" x14ac:dyDescent="0.35">
      <c r="A19" s="60" t="s">
        <v>120</v>
      </c>
      <c r="B19" s="59">
        <f>B17</f>
        <v>8397148310.9288378</v>
      </c>
      <c r="C19" s="59">
        <f>C17</f>
        <v>24608816011.67664</v>
      </c>
      <c r="D19" s="4"/>
      <c r="E19" s="3"/>
    </row>
    <row r="20" spans="1:5" ht="18" thickTop="1" x14ac:dyDescent="0.3">
      <c r="A20" s="54" t="s">
        <v>121</v>
      </c>
      <c r="B20" s="47">
        <v>0</v>
      </c>
      <c r="C20" s="47">
        <v>0</v>
      </c>
      <c r="D20" s="4"/>
      <c r="E20" s="3"/>
    </row>
    <row r="21" spans="1:5" ht="17.399999999999999" x14ac:dyDescent="0.3">
      <c r="A21" s="48" t="s">
        <v>122</v>
      </c>
      <c r="B21" s="47">
        <v>0</v>
      </c>
      <c r="C21" s="47">
        <v>0</v>
      </c>
      <c r="D21" s="4"/>
      <c r="E21" s="3"/>
    </row>
    <row r="22" spans="1:5" ht="17.399999999999999" x14ac:dyDescent="0.3">
      <c r="A22" s="48" t="s">
        <v>123</v>
      </c>
      <c r="B22" s="47">
        <v>-5435753452</v>
      </c>
      <c r="C22" s="47">
        <v>-10768460519.281223</v>
      </c>
      <c r="D22" s="3"/>
      <c r="E22" s="3"/>
    </row>
    <row r="23" spans="1:5" ht="17.399999999999999" x14ac:dyDescent="0.3">
      <c r="A23" s="48" t="s">
        <v>124</v>
      </c>
      <c r="B23" s="47">
        <v>0</v>
      </c>
      <c r="C23" s="47">
        <v>0</v>
      </c>
      <c r="D23" s="4"/>
      <c r="E23" s="3"/>
    </row>
    <row r="24" spans="1:5" ht="17.399999999999999" x14ac:dyDescent="0.3">
      <c r="A24" s="48" t="s">
        <v>125</v>
      </c>
      <c r="B24" s="241">
        <v>0</v>
      </c>
      <c r="C24" s="241">
        <v>9371564.209999999</v>
      </c>
      <c r="D24" s="4"/>
      <c r="E24" s="3"/>
    </row>
    <row r="25" spans="1:5" ht="17.399999999999999" x14ac:dyDescent="0.3">
      <c r="A25" s="48" t="s">
        <v>126</v>
      </c>
      <c r="B25" s="47">
        <v>153018000</v>
      </c>
      <c r="C25" s="47">
        <v>0</v>
      </c>
      <c r="D25" s="4"/>
      <c r="E25" s="3"/>
    </row>
    <row r="26" spans="1:5" ht="17.399999999999999" x14ac:dyDescent="0.3">
      <c r="A26" s="48" t="s">
        <v>127</v>
      </c>
      <c r="B26" s="47">
        <v>0</v>
      </c>
      <c r="C26" s="47">
        <v>-12051298</v>
      </c>
      <c r="D26" s="4"/>
      <c r="E26" s="3"/>
    </row>
    <row r="27" spans="1:5" ht="17.399999999999999" x14ac:dyDescent="0.3">
      <c r="A27" s="48" t="s">
        <v>128</v>
      </c>
      <c r="B27" s="47">
        <v>0</v>
      </c>
      <c r="C27" s="47">
        <v>0</v>
      </c>
      <c r="D27" s="4"/>
      <c r="E27" s="3"/>
    </row>
    <row r="28" spans="1:5" ht="17.399999999999999" x14ac:dyDescent="0.3">
      <c r="A28" s="53" t="s">
        <v>129</v>
      </c>
      <c r="B28" s="47">
        <v>0</v>
      </c>
      <c r="C28" s="47">
        <v>0</v>
      </c>
      <c r="D28" s="4"/>
      <c r="E28" s="3"/>
    </row>
    <row r="29" spans="1:5" ht="17.399999999999999" x14ac:dyDescent="0.3">
      <c r="A29" s="54" t="s">
        <v>130</v>
      </c>
      <c r="B29" s="47">
        <v>0</v>
      </c>
      <c r="C29" s="47">
        <v>0</v>
      </c>
      <c r="D29" s="4"/>
      <c r="E29" s="3"/>
    </row>
    <row r="30" spans="1:5" ht="17.399999999999999" x14ac:dyDescent="0.3">
      <c r="A30" s="48" t="s">
        <v>131</v>
      </c>
      <c r="B30" s="241">
        <v>0</v>
      </c>
      <c r="C30" s="241">
        <v>0</v>
      </c>
      <c r="D30" s="3"/>
      <c r="E30" s="3"/>
    </row>
    <row r="31" spans="1:5" ht="17.399999999999999" x14ac:dyDescent="0.3">
      <c r="A31" s="48" t="s">
        <v>132</v>
      </c>
      <c r="B31" s="47">
        <v>0</v>
      </c>
      <c r="C31" s="47">
        <v>0</v>
      </c>
      <c r="D31" s="4"/>
      <c r="E31" s="3"/>
    </row>
    <row r="32" spans="1:5" ht="17.399999999999999" x14ac:dyDescent="0.3">
      <c r="A32" s="48" t="s">
        <v>133</v>
      </c>
      <c r="B32" s="47">
        <v>0</v>
      </c>
      <c r="C32" s="47">
        <v>0</v>
      </c>
      <c r="D32" s="4"/>
      <c r="E32" s="3"/>
    </row>
    <row r="33" spans="1:5" ht="17.399999999999999" x14ac:dyDescent="0.3">
      <c r="A33" s="48" t="s">
        <v>134</v>
      </c>
      <c r="B33" s="47">
        <v>0</v>
      </c>
      <c r="C33" s="47">
        <v>0</v>
      </c>
      <c r="D33" s="4"/>
      <c r="E33" s="3"/>
    </row>
    <row r="34" spans="1:5" ht="17.399999999999999" x14ac:dyDescent="0.3">
      <c r="A34" s="48" t="s">
        <v>346</v>
      </c>
      <c r="B34" s="47">
        <v>0</v>
      </c>
      <c r="C34" s="47">
        <v>42301496.406359881</v>
      </c>
      <c r="D34" s="4"/>
      <c r="E34" s="3"/>
    </row>
    <row r="35" spans="1:5" ht="27" thickBot="1" x14ac:dyDescent="0.35">
      <c r="A35" s="61" t="s">
        <v>135</v>
      </c>
      <c r="B35" s="59">
        <f>+B19+B22+B23+B24+B25+B26+B27+B30+B21+B31+B34+B33+B28</f>
        <v>3114412858.9288378</v>
      </c>
      <c r="C35" s="59">
        <f>+C19+C22+C23+C24+C25+C26+C27+C30+C21+C31+C34+C33+C28</f>
        <v>13879977255.011776</v>
      </c>
      <c r="D35" s="4"/>
      <c r="E35" s="3"/>
    </row>
    <row r="36" spans="1:5" ht="18.600000000000001" thickTop="1" thickBot="1" x14ac:dyDescent="0.35">
      <c r="A36" s="58" t="s">
        <v>207</v>
      </c>
      <c r="B36" s="243">
        <f>C37</f>
        <v>29827659271.011776</v>
      </c>
      <c r="C36" s="243">
        <v>15947682016</v>
      </c>
      <c r="D36" s="6"/>
      <c r="E36" s="3"/>
    </row>
    <row r="37" spans="1:5" ht="18.600000000000001" thickTop="1" thickBot="1" x14ac:dyDescent="0.35">
      <c r="A37" s="49" t="s">
        <v>208</v>
      </c>
      <c r="B37" s="50">
        <f>SUM(B35:B36)</f>
        <v>32942072129.940613</v>
      </c>
      <c r="C37" s="50">
        <f>SUM(C35:C36)</f>
        <v>29827659271.011776</v>
      </c>
      <c r="D37" s="3"/>
      <c r="E37" s="3"/>
    </row>
    <row r="38" spans="1:5" ht="17.399999999999999" x14ac:dyDescent="0.3">
      <c r="A38" s="2"/>
      <c r="B38" s="240"/>
      <c r="C38" s="240"/>
      <c r="E38" s="3"/>
    </row>
    <row r="39" spans="1:5" x14ac:dyDescent="0.3">
      <c r="A39" s="347" t="s">
        <v>299</v>
      </c>
      <c r="B39" s="347"/>
      <c r="C39" s="347"/>
    </row>
    <row r="40" spans="1:5" x14ac:dyDescent="0.3">
      <c r="C40" s="97"/>
    </row>
  </sheetData>
  <mergeCells count="8">
    <mergeCell ref="A1:C2"/>
    <mergeCell ref="A3:C3"/>
    <mergeCell ref="A4:C4"/>
    <mergeCell ref="D4:E4"/>
    <mergeCell ref="A5:C5"/>
    <mergeCell ref="D5:E5"/>
    <mergeCell ref="A39:C39"/>
    <mergeCell ref="A7:A8"/>
  </mergeCells>
  <pageMargins left="0.25" right="0.25" top="0.75" bottom="0.75" header="0.3" footer="0.3"/>
  <pageSetup paperSize="9" scale="74"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M381"/>
  <sheetViews>
    <sheetView showGridLines="0" topLeftCell="A357" zoomScaleNormal="100" zoomScaleSheetLayoutView="91" workbookViewId="0">
      <selection activeCell="E372" sqref="E372"/>
    </sheetView>
  </sheetViews>
  <sheetFormatPr baseColWidth="10" defaultColWidth="11.44140625" defaultRowHeight="14.4" x14ac:dyDescent="0.3"/>
  <cols>
    <col min="1" max="1" width="56.33203125" style="1" customWidth="1"/>
    <col min="2" max="2" width="22.44140625" style="1" customWidth="1"/>
    <col min="3" max="3" width="23.109375" style="1" customWidth="1"/>
    <col min="4" max="4" width="15.33203125" style="1" customWidth="1"/>
    <col min="5" max="5" width="18" style="1" customWidth="1"/>
    <col min="6" max="6" width="19.33203125" style="1" customWidth="1"/>
    <col min="7" max="7" width="18.33203125" style="159" customWidth="1"/>
    <col min="8" max="8" width="3.6640625" style="159" customWidth="1"/>
    <col min="9" max="9" width="12" style="1" customWidth="1"/>
    <col min="10" max="16384" width="11.44140625" style="1"/>
  </cols>
  <sheetData>
    <row r="1" spans="1:13" x14ac:dyDescent="0.3">
      <c r="A1" s="355" t="s">
        <v>320</v>
      </c>
      <c r="B1" s="355"/>
      <c r="C1" s="355"/>
      <c r="D1" s="355"/>
      <c r="E1" s="355"/>
      <c r="F1" s="355"/>
      <c r="G1" s="355"/>
    </row>
    <row r="2" spans="1:13" ht="22.5" customHeight="1" x14ac:dyDescent="0.3">
      <c r="A2" s="355"/>
      <c r="B2" s="355"/>
      <c r="C2" s="355"/>
      <c r="D2" s="355"/>
      <c r="E2" s="355"/>
      <c r="F2" s="355"/>
      <c r="G2" s="355"/>
    </row>
    <row r="3" spans="1:13" ht="17.25" customHeight="1" x14ac:dyDescent="0.3">
      <c r="A3" s="356" t="s">
        <v>529</v>
      </c>
      <c r="B3" s="356"/>
      <c r="C3" s="356"/>
      <c r="D3" s="356"/>
      <c r="E3" s="356"/>
      <c r="F3" s="356"/>
      <c r="G3" s="356"/>
    </row>
    <row r="4" spans="1:13" ht="20.25" customHeight="1" x14ac:dyDescent="0.3">
      <c r="A4" s="9"/>
    </row>
    <row r="5" spans="1:13" x14ac:dyDescent="0.3">
      <c r="A5" s="357" t="s">
        <v>276</v>
      </c>
      <c r="B5" s="357"/>
    </row>
    <row r="6" spans="1:13" x14ac:dyDescent="0.3">
      <c r="A6" s="361" t="s">
        <v>540</v>
      </c>
      <c r="B6" s="361"/>
      <c r="C6" s="361"/>
      <c r="D6" s="361"/>
      <c r="E6" s="177"/>
      <c r="F6" s="177"/>
      <c r="H6" s="360"/>
      <c r="I6" s="360"/>
      <c r="J6" s="360"/>
      <c r="K6" s="360"/>
      <c r="L6" s="360"/>
      <c r="M6" s="360"/>
    </row>
    <row r="7" spans="1:13" ht="18" customHeight="1" x14ac:dyDescent="0.3">
      <c r="A7" s="10"/>
    </row>
    <row r="8" spans="1:13" x14ac:dyDescent="0.3">
      <c r="A8" s="357" t="s">
        <v>275</v>
      </c>
      <c r="B8" s="357"/>
    </row>
    <row r="9" spans="1:13" x14ac:dyDescent="0.3">
      <c r="A9" s="11"/>
    </row>
    <row r="10" spans="1:13" x14ac:dyDescent="0.3">
      <c r="A10" s="357" t="s">
        <v>142</v>
      </c>
      <c r="B10" s="357"/>
      <c r="C10" s="357"/>
      <c r="D10" s="357"/>
      <c r="E10" s="91"/>
      <c r="F10" s="91"/>
    </row>
    <row r="11" spans="1:13" x14ac:dyDescent="0.3">
      <c r="A11" s="91"/>
      <c r="B11" s="91"/>
      <c r="C11" s="91"/>
      <c r="D11" s="91"/>
      <c r="E11" s="91"/>
      <c r="F11" s="91"/>
    </row>
    <row r="12" spans="1:13" x14ac:dyDescent="0.3">
      <c r="A12" s="354" t="s">
        <v>339</v>
      </c>
      <c r="B12" s="354"/>
      <c r="C12" s="354"/>
      <c r="D12" s="354"/>
      <c r="E12" s="92"/>
      <c r="F12" s="92"/>
    </row>
    <row r="13" spans="1:13" ht="32.4" customHeight="1" x14ac:dyDescent="0.3">
      <c r="A13" s="354"/>
      <c r="B13" s="354"/>
      <c r="C13" s="354"/>
      <c r="D13" s="354"/>
      <c r="E13" s="92"/>
      <c r="F13" s="92"/>
    </row>
    <row r="14" spans="1:13" x14ac:dyDescent="0.3">
      <c r="A14" s="354"/>
      <c r="B14" s="354"/>
      <c r="C14" s="354"/>
      <c r="D14" s="354"/>
      <c r="E14" s="92"/>
      <c r="F14" s="92"/>
    </row>
    <row r="15" spans="1:13" x14ac:dyDescent="0.3">
      <c r="A15" s="92"/>
      <c r="B15" s="92"/>
      <c r="C15" s="92"/>
      <c r="D15" s="92"/>
      <c r="E15" s="92"/>
      <c r="F15" s="92"/>
    </row>
    <row r="16" spans="1:13" x14ac:dyDescent="0.3">
      <c r="A16" s="11" t="s">
        <v>143</v>
      </c>
    </row>
    <row r="17" spans="1:6" ht="17.25" customHeight="1" x14ac:dyDescent="0.3">
      <c r="A17" s="11"/>
    </row>
    <row r="18" spans="1:6" x14ac:dyDescent="0.3">
      <c r="A18" s="354" t="s">
        <v>341</v>
      </c>
      <c r="B18" s="354"/>
      <c r="C18" s="354"/>
      <c r="D18" s="354"/>
      <c r="E18" s="92"/>
      <c r="F18" s="92"/>
    </row>
    <row r="19" spans="1:6" x14ac:dyDescent="0.3">
      <c r="A19" s="362" t="s">
        <v>340</v>
      </c>
      <c r="B19" s="362"/>
      <c r="C19" s="362"/>
      <c r="D19" s="362"/>
      <c r="E19" s="136"/>
      <c r="F19" s="136"/>
    </row>
    <row r="20" spans="1:6" x14ac:dyDescent="0.3">
      <c r="A20" s="357" t="s">
        <v>274</v>
      </c>
      <c r="B20" s="357"/>
      <c r="C20" s="357"/>
      <c r="D20" s="357"/>
      <c r="E20" s="91"/>
      <c r="F20" s="91"/>
    </row>
    <row r="21" spans="1:6" ht="14.4" customHeight="1" x14ac:dyDescent="0.3">
      <c r="A21" s="11"/>
    </row>
    <row r="22" spans="1:6" x14ac:dyDescent="0.3">
      <c r="A22" s="357" t="s">
        <v>144</v>
      </c>
      <c r="B22" s="357"/>
      <c r="C22" s="357"/>
      <c r="D22" s="357"/>
      <c r="E22" s="91"/>
      <c r="F22" s="91"/>
    </row>
    <row r="23" spans="1:6" x14ac:dyDescent="0.3">
      <c r="A23" s="353" t="s">
        <v>427</v>
      </c>
      <c r="B23" s="353"/>
      <c r="C23" s="353"/>
      <c r="D23" s="353"/>
      <c r="E23" s="92"/>
      <c r="F23" s="92"/>
    </row>
    <row r="24" spans="1:6" x14ac:dyDescent="0.3">
      <c r="A24" s="10"/>
    </row>
    <row r="25" spans="1:6" x14ac:dyDescent="0.3">
      <c r="A25" s="11" t="s">
        <v>209</v>
      </c>
    </row>
    <row r="26" spans="1:6" x14ac:dyDescent="0.3">
      <c r="A26" s="353" t="s">
        <v>428</v>
      </c>
      <c r="B26" s="353"/>
      <c r="C26" s="353"/>
      <c r="D26" s="353"/>
      <c r="E26" s="92"/>
      <c r="F26" s="92"/>
    </row>
    <row r="27" spans="1:6" ht="14.4" customHeight="1" x14ac:dyDescent="0.3">
      <c r="A27" s="10"/>
    </row>
    <row r="28" spans="1:6" x14ac:dyDescent="0.3">
      <c r="A28" s="354" t="s">
        <v>145</v>
      </c>
      <c r="B28" s="354"/>
      <c r="C28" s="354"/>
      <c r="D28" s="354"/>
      <c r="E28" s="92"/>
      <c r="F28" s="92"/>
    </row>
    <row r="29" spans="1:6" x14ac:dyDescent="0.3">
      <c r="A29" s="10"/>
    </row>
    <row r="30" spans="1:6" x14ac:dyDescent="0.3">
      <c r="A30" s="11" t="s">
        <v>146</v>
      </c>
    </row>
    <row r="31" spans="1:6" ht="11.25" customHeight="1" x14ac:dyDescent="0.3">
      <c r="A31" s="354" t="s">
        <v>147</v>
      </c>
      <c r="B31" s="354"/>
      <c r="C31" s="354"/>
      <c r="D31" s="354"/>
      <c r="E31" s="92"/>
      <c r="F31" s="92"/>
    </row>
    <row r="32" spans="1:6" x14ac:dyDescent="0.3">
      <c r="A32" s="10"/>
    </row>
    <row r="33" spans="1:6" x14ac:dyDescent="0.3">
      <c r="A33" s="11" t="s">
        <v>210</v>
      </c>
    </row>
    <row r="34" spans="1:6" x14ac:dyDescent="0.3">
      <c r="A34" s="354" t="s">
        <v>148</v>
      </c>
      <c r="B34" s="354"/>
      <c r="C34" s="354"/>
      <c r="D34" s="354"/>
      <c r="E34" s="92"/>
      <c r="F34" s="92"/>
    </row>
    <row r="36" spans="1:6" x14ac:dyDescent="0.3">
      <c r="A36" s="11" t="s">
        <v>211</v>
      </c>
    </row>
    <row r="37" spans="1:6" x14ac:dyDescent="0.3">
      <c r="A37" s="353" t="s">
        <v>430</v>
      </c>
      <c r="B37" s="353"/>
      <c r="C37" s="353"/>
      <c r="D37" s="353"/>
      <c r="E37" s="92"/>
      <c r="F37" s="92"/>
    </row>
    <row r="38" spans="1:6" x14ac:dyDescent="0.3">
      <c r="A38" s="10"/>
    </row>
    <row r="39" spans="1:6" ht="46.5" customHeight="1" x14ac:dyDescent="0.3">
      <c r="A39" s="11" t="s">
        <v>149</v>
      </c>
    </row>
    <row r="40" spans="1:6" ht="14.4" customHeight="1" x14ac:dyDescent="0.3">
      <c r="A40" s="354" t="s">
        <v>381</v>
      </c>
      <c r="B40" s="354"/>
      <c r="C40" s="354"/>
      <c r="D40" s="354"/>
      <c r="E40" s="92"/>
      <c r="F40" s="92"/>
    </row>
    <row r="41" spans="1:6" ht="14.4" customHeight="1" x14ac:dyDescent="0.3">
      <c r="A41" s="10"/>
    </row>
    <row r="42" spans="1:6" ht="14.4" customHeight="1" x14ac:dyDescent="0.3">
      <c r="A42" s="11" t="s">
        <v>150</v>
      </c>
    </row>
    <row r="43" spans="1:6" ht="14.4" customHeight="1" x14ac:dyDescent="0.3">
      <c r="A43" s="354" t="s">
        <v>212</v>
      </c>
      <c r="B43" s="354"/>
      <c r="C43" s="354"/>
      <c r="D43" s="354"/>
      <c r="E43" s="92"/>
      <c r="F43" s="92"/>
    </row>
    <row r="44" spans="1:6" x14ac:dyDescent="0.3">
      <c r="A44" s="10"/>
    </row>
    <row r="45" spans="1:6" x14ac:dyDescent="0.3">
      <c r="A45" s="11" t="s">
        <v>151</v>
      </c>
    </row>
    <row r="46" spans="1:6" x14ac:dyDescent="0.3">
      <c r="A46" s="354" t="s">
        <v>152</v>
      </c>
      <c r="B46" s="354"/>
      <c r="C46" s="354"/>
      <c r="D46" s="354"/>
      <c r="E46" s="92"/>
      <c r="F46" s="92"/>
    </row>
    <row r="47" spans="1:6" ht="14.4" customHeight="1" x14ac:dyDescent="0.3">
      <c r="A47" s="10"/>
    </row>
    <row r="48" spans="1:6" x14ac:dyDescent="0.3">
      <c r="A48" s="357" t="s">
        <v>273</v>
      </c>
      <c r="B48" s="357"/>
      <c r="C48" s="357"/>
      <c r="D48" s="357"/>
      <c r="E48" s="91"/>
      <c r="F48" s="91"/>
    </row>
    <row r="49" spans="1:7" x14ac:dyDescent="0.3">
      <c r="A49" s="354" t="s">
        <v>153</v>
      </c>
      <c r="B49" s="354"/>
      <c r="C49" s="354"/>
      <c r="D49" s="354"/>
      <c r="E49" s="92"/>
      <c r="F49" s="92"/>
    </row>
    <row r="50" spans="1:7" x14ac:dyDescent="0.3">
      <c r="A50" s="10"/>
    </row>
    <row r="51" spans="1:7" x14ac:dyDescent="0.3">
      <c r="A51" s="11" t="s">
        <v>272</v>
      </c>
    </row>
    <row r="52" spans="1:7" x14ac:dyDescent="0.3">
      <c r="A52" s="11"/>
    </row>
    <row r="53" spans="1:7" x14ac:dyDescent="0.3">
      <c r="A53" s="11" t="s">
        <v>154</v>
      </c>
    </row>
    <row r="54" spans="1:7" ht="18.75" customHeight="1" x14ac:dyDescent="0.3">
      <c r="A54" s="353" t="s">
        <v>429</v>
      </c>
      <c r="B54" s="353"/>
      <c r="C54" s="353"/>
      <c r="D54" s="353"/>
      <c r="E54" s="353"/>
      <c r="F54" s="353"/>
      <c r="G54" s="353"/>
    </row>
    <row r="55" spans="1:7" ht="18.75" customHeight="1" x14ac:dyDescent="0.3">
      <c r="A55" s="92"/>
      <c r="B55" s="92"/>
      <c r="C55" s="92"/>
      <c r="D55" s="92"/>
      <c r="E55" s="92"/>
      <c r="F55" s="92"/>
    </row>
    <row r="56" spans="1:7" ht="18.75" customHeight="1" x14ac:dyDescent="0.3">
      <c r="A56" s="93" t="s">
        <v>155</v>
      </c>
      <c r="B56" s="104">
        <v>45747</v>
      </c>
    </row>
    <row r="57" spans="1:7" ht="18.75" customHeight="1" x14ac:dyDescent="0.3">
      <c r="A57" s="228" t="s">
        <v>156</v>
      </c>
      <c r="B57" s="229">
        <v>7973.54</v>
      </c>
    </row>
    <row r="58" spans="1:7" ht="18.75" customHeight="1" x14ac:dyDescent="0.3">
      <c r="A58" s="228" t="s">
        <v>157</v>
      </c>
      <c r="B58" s="229">
        <v>7983.79</v>
      </c>
    </row>
    <row r="59" spans="1:7" ht="18.75" customHeight="1" x14ac:dyDescent="0.3">
      <c r="A59" s="11"/>
    </row>
    <row r="60" spans="1:7" ht="18.75" customHeight="1" x14ac:dyDescent="0.3">
      <c r="A60" s="11" t="s">
        <v>158</v>
      </c>
    </row>
    <row r="61" spans="1:7" ht="18.75" customHeight="1" x14ac:dyDescent="0.3">
      <c r="A61" s="11"/>
    </row>
    <row r="62" spans="1:7" ht="18.75" customHeight="1" x14ac:dyDescent="0.3">
      <c r="A62" s="365" t="s">
        <v>159</v>
      </c>
      <c r="B62" s="365"/>
      <c r="D62" s="122"/>
      <c r="E62" s="122"/>
      <c r="F62" s="122"/>
    </row>
    <row r="63" spans="1:7" ht="18.75" customHeight="1" x14ac:dyDescent="0.3">
      <c r="A63" s="126"/>
      <c r="B63" s="126"/>
      <c r="D63" s="122"/>
      <c r="E63" s="122"/>
      <c r="F63" s="122"/>
    </row>
    <row r="64" spans="1:7" ht="18.75" customHeight="1" x14ac:dyDescent="0.3">
      <c r="A64" s="12" t="s">
        <v>254</v>
      </c>
      <c r="D64" s="123">
        <v>6870.81</v>
      </c>
      <c r="E64" s="123"/>
      <c r="F64" s="157"/>
    </row>
    <row r="65" spans="1:8" ht="34.799999999999997" customHeight="1" x14ac:dyDescent="0.3">
      <c r="A65" s="99" t="s">
        <v>238</v>
      </c>
      <c r="B65" s="93" t="s">
        <v>239</v>
      </c>
      <c r="C65" s="100" t="s">
        <v>240</v>
      </c>
      <c r="D65" s="100" t="s">
        <v>241</v>
      </c>
      <c r="E65" s="100" t="s">
        <v>242</v>
      </c>
      <c r="F65" s="165"/>
    </row>
    <row r="66" spans="1:8" s="220" customFormat="1" ht="18.75" customHeight="1" x14ac:dyDescent="0.3">
      <c r="A66" s="231" t="s">
        <v>41</v>
      </c>
      <c r="B66" s="99"/>
      <c r="C66" s="232">
        <f>SUM(C67:C106)</f>
        <v>4131423.7001311593</v>
      </c>
      <c r="D66" s="233"/>
      <c r="E66" s="245">
        <f>SUM(E67:E106)</f>
        <v>32942072129.943798</v>
      </c>
      <c r="F66" s="305"/>
    </row>
    <row r="67" spans="1:8" ht="18.75" customHeight="1" x14ac:dyDescent="0.3">
      <c r="A67" s="297" t="s">
        <v>382</v>
      </c>
      <c r="B67" s="101" t="s">
        <v>460</v>
      </c>
      <c r="C67" s="102">
        <f t="shared" ref="C67:C94" si="0">E67/D67</f>
        <v>5252</v>
      </c>
      <c r="D67" s="229">
        <f t="shared" ref="D67:D106" si="1">B$57</f>
        <v>7973.54</v>
      </c>
      <c r="E67" s="246">
        <v>41877032.079999998</v>
      </c>
      <c r="G67" s="1"/>
      <c r="H67" s="1"/>
    </row>
    <row r="68" spans="1:8" ht="18.75" customHeight="1" x14ac:dyDescent="0.3">
      <c r="A68" s="297" t="s">
        <v>489</v>
      </c>
      <c r="B68" s="101" t="s">
        <v>459</v>
      </c>
      <c r="C68" s="102">
        <f t="shared" si="0"/>
        <v>843.41459376889065</v>
      </c>
      <c r="D68" s="229">
        <f t="shared" si="1"/>
        <v>7973.54</v>
      </c>
      <c r="E68" s="246">
        <v>6725000</v>
      </c>
      <c r="G68" s="1"/>
      <c r="H68" s="1"/>
    </row>
    <row r="69" spans="1:8" ht="18.75" customHeight="1" x14ac:dyDescent="0.3">
      <c r="A69" s="297" t="s">
        <v>476</v>
      </c>
      <c r="B69" s="101" t="s">
        <v>459</v>
      </c>
      <c r="C69" s="102">
        <f t="shared" si="0"/>
        <v>677.03730087263625</v>
      </c>
      <c r="D69" s="229">
        <f t="shared" si="1"/>
        <v>7973.54</v>
      </c>
      <c r="E69" s="246">
        <v>5398384</v>
      </c>
      <c r="G69" s="1"/>
      <c r="H69" s="1"/>
    </row>
    <row r="70" spans="1:8" ht="18.75" customHeight="1" x14ac:dyDescent="0.3">
      <c r="A70" s="297" t="s">
        <v>477</v>
      </c>
      <c r="B70" s="101" t="s">
        <v>459</v>
      </c>
      <c r="C70" s="102">
        <f t="shared" si="0"/>
        <v>125.52379495180308</v>
      </c>
      <c r="D70" s="229">
        <f t="shared" si="1"/>
        <v>7973.54</v>
      </c>
      <c r="E70" s="246">
        <v>1000869</v>
      </c>
      <c r="G70" s="1"/>
      <c r="H70" s="1"/>
    </row>
    <row r="71" spans="1:8" x14ac:dyDescent="0.3">
      <c r="A71" s="297" t="s">
        <v>478</v>
      </c>
      <c r="B71" s="101" t="s">
        <v>460</v>
      </c>
      <c r="C71" s="102">
        <f t="shared" si="0"/>
        <v>2209.4499999999998</v>
      </c>
      <c r="D71" s="229">
        <f t="shared" si="1"/>
        <v>7973.54</v>
      </c>
      <c r="E71" s="246">
        <v>17617137.952999998</v>
      </c>
      <c r="G71" s="1"/>
      <c r="H71" s="1"/>
    </row>
    <row r="72" spans="1:8" ht="20.25" customHeight="1" x14ac:dyDescent="0.3">
      <c r="A72" s="297" t="s">
        <v>479</v>
      </c>
      <c r="B72" s="101" t="s">
        <v>460</v>
      </c>
      <c r="C72" s="102">
        <f t="shared" si="0"/>
        <v>1005.55</v>
      </c>
      <c r="D72" s="229">
        <f t="shared" si="1"/>
        <v>7973.54</v>
      </c>
      <c r="E72" s="246">
        <v>8017793.1469999999</v>
      </c>
      <c r="G72" s="1"/>
      <c r="H72" s="1"/>
    </row>
    <row r="73" spans="1:8" x14ac:dyDescent="0.3">
      <c r="A73" s="297" t="s">
        <v>383</v>
      </c>
      <c r="B73" s="101" t="s">
        <v>459</v>
      </c>
      <c r="C73" s="102">
        <f t="shared" si="0"/>
        <v>45937.829370643405</v>
      </c>
      <c r="D73" s="229">
        <f t="shared" si="1"/>
        <v>7973.54</v>
      </c>
      <c r="E73" s="246">
        <v>366287120</v>
      </c>
      <c r="G73" s="1"/>
      <c r="H73" s="1"/>
    </row>
    <row r="74" spans="1:8" x14ac:dyDescent="0.3">
      <c r="A74" s="297" t="s">
        <v>384</v>
      </c>
      <c r="B74" s="101" t="s">
        <v>459</v>
      </c>
      <c r="C74" s="102">
        <f t="shared" si="0"/>
        <v>250.83425931267669</v>
      </c>
      <c r="D74" s="229">
        <f t="shared" si="1"/>
        <v>7973.54</v>
      </c>
      <c r="E74" s="246">
        <v>2000037</v>
      </c>
      <c r="G74" s="1"/>
      <c r="H74" s="1"/>
    </row>
    <row r="75" spans="1:8" x14ac:dyDescent="0.3">
      <c r="A75" s="297" t="s">
        <v>480</v>
      </c>
      <c r="B75" s="101" t="s">
        <v>459</v>
      </c>
      <c r="C75" s="102">
        <f t="shared" si="0"/>
        <v>19019.681220637256</v>
      </c>
      <c r="D75" s="229">
        <f t="shared" si="1"/>
        <v>7973.54</v>
      </c>
      <c r="E75" s="246">
        <v>151654189</v>
      </c>
      <c r="G75" s="1"/>
      <c r="H75" s="1"/>
    </row>
    <row r="76" spans="1:8" x14ac:dyDescent="0.3">
      <c r="A76" s="297" t="s">
        <v>481</v>
      </c>
      <c r="B76" s="101" t="s">
        <v>459</v>
      </c>
      <c r="C76" s="102">
        <f t="shared" si="0"/>
        <v>195.64710279248615</v>
      </c>
      <c r="D76" s="229">
        <f t="shared" si="1"/>
        <v>7973.54</v>
      </c>
      <c r="E76" s="246">
        <v>1560000</v>
      </c>
      <c r="G76" s="1"/>
      <c r="H76" s="1"/>
    </row>
    <row r="77" spans="1:8" x14ac:dyDescent="0.3">
      <c r="A77" s="297" t="s">
        <v>482</v>
      </c>
      <c r="B77" s="101" t="s">
        <v>459</v>
      </c>
      <c r="C77" s="102">
        <f t="shared" si="0"/>
        <v>501.65948875907065</v>
      </c>
      <c r="D77" s="229">
        <f t="shared" si="1"/>
        <v>7973.54</v>
      </c>
      <c r="E77" s="246">
        <v>4000002</v>
      </c>
      <c r="G77" s="1"/>
      <c r="H77" s="1"/>
    </row>
    <row r="78" spans="1:8" x14ac:dyDescent="0.3">
      <c r="A78" s="297" t="s">
        <v>483</v>
      </c>
      <c r="B78" s="101" t="s">
        <v>460</v>
      </c>
      <c r="C78" s="102">
        <f t="shared" si="0"/>
        <v>56164.29</v>
      </c>
      <c r="D78" s="229">
        <f t="shared" si="1"/>
        <v>7973.54</v>
      </c>
      <c r="E78" s="246">
        <v>447828212.88660002</v>
      </c>
      <c r="G78" s="1"/>
      <c r="H78" s="1"/>
    </row>
    <row r="79" spans="1:8" x14ac:dyDescent="0.3">
      <c r="A79" s="297" t="s">
        <v>484</v>
      </c>
      <c r="B79" s="101" t="s">
        <v>460</v>
      </c>
      <c r="C79" s="102">
        <f t="shared" si="0"/>
        <v>22144.799999999999</v>
      </c>
      <c r="D79" s="229">
        <f t="shared" si="1"/>
        <v>7973.54</v>
      </c>
      <c r="E79" s="246">
        <v>176572448.59200001</v>
      </c>
      <c r="G79" s="1"/>
      <c r="H79" s="1"/>
    </row>
    <row r="80" spans="1:8" x14ac:dyDescent="0.3">
      <c r="A80" s="297" t="s">
        <v>485</v>
      </c>
      <c r="B80" s="101" t="s">
        <v>460</v>
      </c>
      <c r="C80" s="102">
        <f t="shared" si="0"/>
        <v>56461.84</v>
      </c>
      <c r="D80" s="229">
        <f t="shared" si="1"/>
        <v>7973.54</v>
      </c>
      <c r="E80" s="246">
        <v>450200739.71359998</v>
      </c>
      <c r="G80" s="1"/>
      <c r="H80" s="1"/>
    </row>
    <row r="81" spans="1:8" x14ac:dyDescent="0.3">
      <c r="A81" s="297" t="s">
        <v>486</v>
      </c>
      <c r="B81" s="101" t="s">
        <v>460</v>
      </c>
      <c r="C81" s="102">
        <f t="shared" si="0"/>
        <v>1200</v>
      </c>
      <c r="D81" s="229">
        <f t="shared" si="1"/>
        <v>7973.54</v>
      </c>
      <c r="E81" s="246">
        <v>9568248</v>
      </c>
      <c r="G81" s="1"/>
      <c r="H81" s="1"/>
    </row>
    <row r="82" spans="1:8" x14ac:dyDescent="0.3">
      <c r="A82" s="297" t="s">
        <v>487</v>
      </c>
      <c r="B82" s="101" t="s">
        <v>460</v>
      </c>
      <c r="C82" s="102">
        <f t="shared" si="0"/>
        <v>5004.6000000000004</v>
      </c>
      <c r="D82" s="229">
        <f t="shared" si="1"/>
        <v>7973.54</v>
      </c>
      <c r="E82" s="246">
        <v>39904378.284000002</v>
      </c>
      <c r="G82" s="1"/>
      <c r="H82" s="1"/>
    </row>
    <row r="83" spans="1:8" x14ac:dyDescent="0.3">
      <c r="A83" s="297" t="s">
        <v>530</v>
      </c>
      <c r="B83" s="101" t="s">
        <v>460</v>
      </c>
      <c r="C83" s="102">
        <f t="shared" si="0"/>
        <v>8201</v>
      </c>
      <c r="D83" s="229">
        <f t="shared" si="1"/>
        <v>7973.54</v>
      </c>
      <c r="E83" s="246">
        <v>65391001.539999999</v>
      </c>
      <c r="G83" s="1"/>
      <c r="H83" s="1"/>
    </row>
    <row r="84" spans="1:8" x14ac:dyDescent="0.3">
      <c r="A84" s="297" t="s">
        <v>451</v>
      </c>
      <c r="B84" s="101" t="s">
        <v>459</v>
      </c>
      <c r="C84" s="102">
        <f t="shared" si="0"/>
        <v>250.82961896472582</v>
      </c>
      <c r="D84" s="229">
        <f t="shared" si="1"/>
        <v>7973.54</v>
      </c>
      <c r="E84" s="246">
        <v>2000000</v>
      </c>
      <c r="G84" s="1"/>
      <c r="H84" s="1"/>
    </row>
    <row r="85" spans="1:8" x14ac:dyDescent="0.3">
      <c r="A85" s="297" t="s">
        <v>455</v>
      </c>
      <c r="B85" s="101" t="s">
        <v>459</v>
      </c>
      <c r="C85" s="102">
        <f t="shared" si="0"/>
        <v>583.80593814039935</v>
      </c>
      <c r="D85" s="229">
        <f t="shared" si="1"/>
        <v>7973.54</v>
      </c>
      <c r="E85" s="246">
        <v>4655000</v>
      </c>
      <c r="G85" s="1"/>
      <c r="H85" s="1"/>
    </row>
    <row r="86" spans="1:8" x14ac:dyDescent="0.3">
      <c r="A86" s="297" t="s">
        <v>452</v>
      </c>
      <c r="B86" s="101" t="s">
        <v>460</v>
      </c>
      <c r="C86" s="102">
        <f t="shared" si="0"/>
        <v>1000</v>
      </c>
      <c r="D86" s="229">
        <f t="shared" si="1"/>
        <v>7973.54</v>
      </c>
      <c r="E86" s="246">
        <v>7973540</v>
      </c>
      <c r="G86" s="1"/>
      <c r="H86" s="1"/>
    </row>
    <row r="87" spans="1:8" x14ac:dyDescent="0.3">
      <c r="A87" s="297" t="s">
        <v>456</v>
      </c>
      <c r="B87" s="101" t="s">
        <v>460</v>
      </c>
      <c r="C87" s="102">
        <f t="shared" si="0"/>
        <v>2000</v>
      </c>
      <c r="D87" s="229">
        <f t="shared" si="1"/>
        <v>7973.54</v>
      </c>
      <c r="E87" s="246">
        <v>15947080</v>
      </c>
      <c r="G87" s="1"/>
      <c r="H87" s="1"/>
    </row>
    <row r="88" spans="1:8" x14ac:dyDescent="0.3">
      <c r="A88" s="297" t="s">
        <v>531</v>
      </c>
      <c r="B88" s="101" t="s">
        <v>460</v>
      </c>
      <c r="C88" s="102">
        <f t="shared" si="0"/>
        <v>2492</v>
      </c>
      <c r="D88" s="229">
        <f t="shared" si="1"/>
        <v>7973.54</v>
      </c>
      <c r="E88" s="246">
        <v>19870061.68</v>
      </c>
      <c r="G88" s="1"/>
      <c r="H88" s="1"/>
    </row>
    <row r="89" spans="1:8" x14ac:dyDescent="0.3">
      <c r="A89" s="297" t="s">
        <v>532</v>
      </c>
      <c r="B89" s="101" t="s">
        <v>459</v>
      </c>
      <c r="C89" s="102">
        <f t="shared" si="0"/>
        <v>6327.2271788941925</v>
      </c>
      <c r="D89" s="229">
        <f t="shared" si="1"/>
        <v>7973.54</v>
      </c>
      <c r="E89" s="246">
        <v>50450399</v>
      </c>
      <c r="G89" s="1"/>
      <c r="H89" s="1"/>
    </row>
    <row r="90" spans="1:8" x14ac:dyDescent="0.3">
      <c r="A90" s="297" t="s">
        <v>533</v>
      </c>
      <c r="B90" s="101" t="s">
        <v>459</v>
      </c>
      <c r="C90" s="102">
        <f t="shared" si="0"/>
        <v>75.148553841831855</v>
      </c>
      <c r="D90" s="229">
        <f t="shared" si="1"/>
        <v>7973.54</v>
      </c>
      <c r="E90" s="246">
        <v>599200</v>
      </c>
      <c r="G90" s="1"/>
      <c r="H90" s="1"/>
    </row>
    <row r="91" spans="1:8" x14ac:dyDescent="0.3">
      <c r="A91" s="297" t="s">
        <v>534</v>
      </c>
      <c r="B91" s="101" t="s">
        <v>460</v>
      </c>
      <c r="C91" s="102">
        <f t="shared" si="0"/>
        <v>19989.34</v>
      </c>
      <c r="D91" s="229">
        <f t="shared" si="1"/>
        <v>7973.54</v>
      </c>
      <c r="E91" s="246">
        <v>159385802.0636</v>
      </c>
      <c r="G91" s="1"/>
      <c r="H91" s="1"/>
    </row>
    <row r="92" spans="1:8" x14ac:dyDescent="0.3">
      <c r="A92" s="297" t="s">
        <v>535</v>
      </c>
      <c r="B92" s="101" t="s">
        <v>459</v>
      </c>
      <c r="C92" s="102">
        <f t="shared" si="0"/>
        <v>9.0514376299610966</v>
      </c>
      <c r="D92" s="229">
        <f t="shared" si="1"/>
        <v>7973.54</v>
      </c>
      <c r="E92" s="246">
        <v>72172</v>
      </c>
      <c r="G92" s="1"/>
      <c r="H92" s="1"/>
    </row>
    <row r="93" spans="1:8" x14ac:dyDescent="0.3">
      <c r="A93" s="297" t="s">
        <v>536</v>
      </c>
      <c r="B93" s="101" t="s">
        <v>460</v>
      </c>
      <c r="C93" s="102">
        <f t="shared" si="0"/>
        <v>56371.98</v>
      </c>
      <c r="D93" s="229">
        <f t="shared" si="1"/>
        <v>7973.54</v>
      </c>
      <c r="E93" s="246">
        <v>449484237.40920001</v>
      </c>
      <c r="G93" s="1"/>
      <c r="H93" s="1"/>
    </row>
    <row r="94" spans="1:8" x14ac:dyDescent="0.3">
      <c r="A94" s="297" t="s">
        <v>537</v>
      </c>
      <c r="B94" s="101" t="s">
        <v>460</v>
      </c>
      <c r="C94" s="102">
        <f t="shared" si="0"/>
        <v>17.29</v>
      </c>
      <c r="D94" s="229">
        <f t="shared" si="1"/>
        <v>7973.54</v>
      </c>
      <c r="E94" s="246">
        <v>137862.50659999999</v>
      </c>
      <c r="G94" s="1"/>
      <c r="H94" s="1"/>
    </row>
    <row r="95" spans="1:8" x14ac:dyDescent="0.3">
      <c r="A95" s="297" t="s">
        <v>538</v>
      </c>
      <c r="B95" s="101" t="s">
        <v>459</v>
      </c>
      <c r="C95" s="102">
        <f t="shared" ref="C95:C106" si="2">E95/D95</f>
        <v>519.69890412539473</v>
      </c>
      <c r="D95" s="229">
        <f t="shared" si="1"/>
        <v>7973.54</v>
      </c>
      <c r="E95" s="246">
        <v>4143840</v>
      </c>
      <c r="G95" s="1"/>
      <c r="H95" s="1"/>
    </row>
    <row r="96" spans="1:8" x14ac:dyDescent="0.3">
      <c r="A96" s="297" t="s">
        <v>538</v>
      </c>
      <c r="B96" s="101" t="s">
        <v>460</v>
      </c>
      <c r="C96" s="102">
        <f t="shared" si="2"/>
        <v>1535.93</v>
      </c>
      <c r="D96" s="229">
        <f t="shared" si="1"/>
        <v>7973.54</v>
      </c>
      <c r="E96" s="246">
        <v>12246799.292200001</v>
      </c>
      <c r="G96" s="1"/>
      <c r="H96" s="1"/>
    </row>
    <row r="97" spans="1:8" x14ac:dyDescent="0.3">
      <c r="A97" s="297" t="s">
        <v>541</v>
      </c>
      <c r="B97" s="101" t="s">
        <v>459</v>
      </c>
      <c r="C97" s="102">
        <f t="shared" si="2"/>
        <v>178608.84136782409</v>
      </c>
      <c r="D97" s="229">
        <f t="shared" si="1"/>
        <v>7973.54</v>
      </c>
      <c r="E97" s="246">
        <v>1424144741</v>
      </c>
      <c r="G97" s="1"/>
      <c r="H97" s="1"/>
    </row>
    <row r="98" spans="1:8" x14ac:dyDescent="0.3">
      <c r="A98" s="297" t="s">
        <v>385</v>
      </c>
      <c r="B98" s="101" t="s">
        <v>460</v>
      </c>
      <c r="C98" s="102">
        <f t="shared" si="2"/>
        <v>56582.31</v>
      </c>
      <c r="D98" s="229">
        <f t="shared" si="1"/>
        <v>7973.54</v>
      </c>
      <c r="E98" s="246">
        <v>451161312.07739997</v>
      </c>
      <c r="G98" s="1"/>
      <c r="H98" s="1"/>
    </row>
    <row r="99" spans="1:8" x14ac:dyDescent="0.3">
      <c r="A99" s="297" t="s">
        <v>386</v>
      </c>
      <c r="B99" s="101" t="s">
        <v>460</v>
      </c>
      <c r="C99" s="102">
        <f t="shared" si="2"/>
        <v>73044.289999999994</v>
      </c>
      <c r="D99" s="229">
        <f t="shared" si="1"/>
        <v>7973.54</v>
      </c>
      <c r="E99" s="246">
        <v>582421568.08659995</v>
      </c>
      <c r="G99" s="1"/>
      <c r="H99" s="1"/>
    </row>
    <row r="100" spans="1:8" x14ac:dyDescent="0.3">
      <c r="A100" s="297" t="s">
        <v>457</v>
      </c>
      <c r="B100" s="101" t="s">
        <v>460</v>
      </c>
      <c r="C100" s="102">
        <f t="shared" si="2"/>
        <v>24028.020000000004</v>
      </c>
      <c r="D100" s="229">
        <f t="shared" si="1"/>
        <v>7973.54</v>
      </c>
      <c r="E100" s="246">
        <v>191588378.59080002</v>
      </c>
      <c r="G100" s="1"/>
      <c r="H100" s="1"/>
    </row>
    <row r="101" spans="1:8" x14ac:dyDescent="0.3">
      <c r="A101" s="297" t="s">
        <v>458</v>
      </c>
      <c r="B101" s="101" t="s">
        <v>460</v>
      </c>
      <c r="C101" s="102">
        <f t="shared" si="2"/>
        <v>102413.2</v>
      </c>
      <c r="D101" s="229">
        <f t="shared" si="1"/>
        <v>7973.54</v>
      </c>
      <c r="E101" s="246">
        <v>816595746.72799993</v>
      </c>
      <c r="G101" s="1"/>
      <c r="H101" s="1"/>
    </row>
    <row r="102" spans="1:8" x14ac:dyDescent="0.3">
      <c r="A102" s="297" t="s">
        <v>506</v>
      </c>
      <c r="B102" s="101" t="s">
        <v>460</v>
      </c>
      <c r="C102" s="102">
        <f t="shared" si="2"/>
        <v>2951292.42</v>
      </c>
      <c r="D102" s="229">
        <f t="shared" si="1"/>
        <v>7973.54</v>
      </c>
      <c r="E102" s="246">
        <v>23532248162.566799</v>
      </c>
      <c r="G102" s="1"/>
      <c r="H102" s="1"/>
    </row>
    <row r="103" spans="1:8" x14ac:dyDescent="0.3">
      <c r="A103" s="297" t="s">
        <v>507</v>
      </c>
      <c r="B103" s="101" t="s">
        <v>460</v>
      </c>
      <c r="C103" s="102">
        <f t="shared" si="2"/>
        <v>82286.720000000001</v>
      </c>
      <c r="D103" s="229">
        <f t="shared" si="1"/>
        <v>7973.54</v>
      </c>
      <c r="E103" s="246">
        <v>656116453.38880002</v>
      </c>
      <c r="G103" s="1"/>
      <c r="H103" s="1"/>
    </row>
    <row r="104" spans="1:8" x14ac:dyDescent="0.3">
      <c r="A104" s="297" t="s">
        <v>387</v>
      </c>
      <c r="B104" s="101" t="s">
        <v>460</v>
      </c>
      <c r="C104" s="102">
        <f t="shared" si="2"/>
        <v>30881.64</v>
      </c>
      <c r="D104" s="229">
        <f t="shared" si="1"/>
        <v>7973.54</v>
      </c>
      <c r="E104" s="246">
        <v>246235991.80559999</v>
      </c>
      <c r="G104" s="1"/>
      <c r="H104" s="1"/>
    </row>
    <row r="105" spans="1:8" x14ac:dyDescent="0.3">
      <c r="A105" s="297" t="s">
        <v>388</v>
      </c>
      <c r="B105" s="101" t="s">
        <v>460</v>
      </c>
      <c r="C105" s="102">
        <f t="shared" si="2"/>
        <v>155853.37</v>
      </c>
      <c r="D105" s="229">
        <f t="shared" si="1"/>
        <v>7973.54</v>
      </c>
      <c r="E105" s="246">
        <v>1242703079.8297999</v>
      </c>
      <c r="G105" s="1"/>
      <c r="H105" s="1"/>
    </row>
    <row r="106" spans="1:8" x14ac:dyDescent="0.3">
      <c r="A106" s="297" t="s">
        <v>488</v>
      </c>
      <c r="B106" s="101" t="s">
        <v>460</v>
      </c>
      <c r="C106" s="102">
        <f t="shared" si="2"/>
        <v>160065.43</v>
      </c>
      <c r="D106" s="229">
        <f t="shared" si="1"/>
        <v>7973.54</v>
      </c>
      <c r="E106" s="246">
        <v>1276288108.7221999</v>
      </c>
      <c r="G106" s="1"/>
      <c r="H106" s="1"/>
    </row>
    <row r="107" spans="1:8" x14ac:dyDescent="0.3">
      <c r="A107" s="127"/>
      <c r="B107" s="16"/>
      <c r="C107" s="128"/>
      <c r="D107" s="128"/>
      <c r="E107" s="128"/>
      <c r="F107" s="128"/>
      <c r="G107" s="160"/>
    </row>
    <row r="108" spans="1:8" x14ac:dyDescent="0.3">
      <c r="A108" s="12" t="s">
        <v>160</v>
      </c>
    </row>
    <row r="109" spans="1:8" ht="15" thickBot="1" x14ac:dyDescent="0.35">
      <c r="A109" s="12"/>
    </row>
    <row r="110" spans="1:8" x14ac:dyDescent="0.3">
      <c r="A110" s="366" t="s">
        <v>243</v>
      </c>
      <c r="B110" s="368" t="s">
        <v>244</v>
      </c>
      <c r="C110" s="368" t="s">
        <v>245</v>
      </c>
      <c r="D110" s="368" t="s">
        <v>246</v>
      </c>
      <c r="E110" s="358" t="s">
        <v>247</v>
      </c>
    </row>
    <row r="111" spans="1:8" x14ac:dyDescent="0.3">
      <c r="A111" s="367"/>
      <c r="B111" s="369"/>
      <c r="C111" s="369"/>
      <c r="D111" s="369"/>
      <c r="E111" s="359"/>
    </row>
    <row r="112" spans="1:8" ht="28.8" x14ac:dyDescent="0.3">
      <c r="A112" s="143" t="s">
        <v>259</v>
      </c>
      <c r="B112" s="144">
        <f>B$57</f>
        <v>7973.54</v>
      </c>
      <c r="C112" s="145">
        <v>36585412</v>
      </c>
      <c r="D112" s="144">
        <v>7812.22</v>
      </c>
      <c r="E112" s="145">
        <v>130438665.60000001</v>
      </c>
    </row>
    <row r="113" spans="1:7" ht="28.8" x14ac:dyDescent="0.3">
      <c r="A113" s="143" t="s">
        <v>260</v>
      </c>
      <c r="B113" s="144">
        <f t="shared" ref="B113" si="3">B$57</f>
        <v>7973.54</v>
      </c>
      <c r="C113" s="145">
        <v>0</v>
      </c>
      <c r="D113" s="144">
        <v>7812.22</v>
      </c>
      <c r="E113" s="146">
        <v>0</v>
      </c>
      <c r="F113" s="97"/>
    </row>
    <row r="114" spans="1:7" ht="28.8" x14ac:dyDescent="0.3">
      <c r="A114" s="143" t="s">
        <v>261</v>
      </c>
      <c r="B114" s="144">
        <f>B$58</f>
        <v>7983.79</v>
      </c>
      <c r="C114" s="145">
        <v>0</v>
      </c>
      <c r="D114" s="144">
        <v>7843.41</v>
      </c>
      <c r="E114" s="146">
        <v>0</v>
      </c>
      <c r="F114" s="97"/>
      <c r="G114" s="1"/>
    </row>
    <row r="115" spans="1:7" ht="28.8" x14ac:dyDescent="0.3">
      <c r="A115" s="147" t="s">
        <v>262</v>
      </c>
      <c r="B115" s="144">
        <f>B$58</f>
        <v>7983.79</v>
      </c>
      <c r="C115" s="148">
        <v>89745851.94481948</v>
      </c>
      <c r="D115" s="144">
        <v>7843.41</v>
      </c>
      <c r="E115" s="149">
        <v>88137169.193640128</v>
      </c>
    </row>
    <row r="116" spans="1:7" x14ac:dyDescent="0.3">
      <c r="A116" s="150" t="s">
        <v>248</v>
      </c>
      <c r="B116" s="151"/>
      <c r="C116" s="152">
        <f>C112+C113-C114-C115</f>
        <v>-53160439.94481948</v>
      </c>
      <c r="D116" s="151"/>
      <c r="E116" s="152">
        <f>E112+E113-E114-E115</f>
        <v>42301496.406359881</v>
      </c>
    </row>
    <row r="117" spans="1:7" x14ac:dyDescent="0.3">
      <c r="A117" s="140"/>
      <c r="B117" s="141"/>
      <c r="C117" s="142"/>
      <c r="D117" s="141"/>
      <c r="E117" s="142"/>
    </row>
    <row r="118" spans="1:7" x14ac:dyDescent="0.3">
      <c r="A118" s="12" t="s">
        <v>161</v>
      </c>
    </row>
    <row r="119" spans="1:7" x14ac:dyDescent="0.3">
      <c r="A119" s="12"/>
    </row>
    <row r="120" spans="1:7" x14ac:dyDescent="0.3">
      <c r="A120" s="363" t="s">
        <v>39</v>
      </c>
      <c r="B120" s="363" t="s">
        <v>162</v>
      </c>
      <c r="C120" s="93" t="s">
        <v>163</v>
      </c>
      <c r="D120" s="100" t="s">
        <v>164</v>
      </c>
      <c r="E120" s="137"/>
      <c r="F120" s="137"/>
    </row>
    <row r="121" spans="1:7" x14ac:dyDescent="0.3">
      <c r="A121" s="364"/>
      <c r="B121" s="364"/>
      <c r="C121" s="104">
        <v>45747</v>
      </c>
      <c r="D121" s="104">
        <v>45657</v>
      </c>
      <c r="E121" s="138"/>
      <c r="F121" s="138"/>
    </row>
    <row r="122" spans="1:7" x14ac:dyDescent="0.3">
      <c r="A122" s="105" t="s">
        <v>165</v>
      </c>
      <c r="B122" s="105"/>
      <c r="C122" s="106">
        <f>SUM(C123:C163)</f>
        <v>32942087873.226299</v>
      </c>
      <c r="D122" s="106">
        <f>SUM(D123:D163)</f>
        <v>29827659271.4198</v>
      </c>
      <c r="E122" s="139"/>
      <c r="F122" s="139"/>
    </row>
    <row r="123" spans="1:7" x14ac:dyDescent="0.3">
      <c r="A123" s="297" t="s">
        <v>382</v>
      </c>
      <c r="B123" s="101" t="s">
        <v>460</v>
      </c>
      <c r="C123" s="246">
        <v>41877032.079999998</v>
      </c>
      <c r="D123" s="246">
        <v>41029779.439999998</v>
      </c>
      <c r="E123" s="131"/>
      <c r="F123" s="131"/>
    </row>
    <row r="124" spans="1:7" x14ac:dyDescent="0.3">
      <c r="A124" s="297" t="s">
        <v>489</v>
      </c>
      <c r="B124" s="101" t="s">
        <v>459</v>
      </c>
      <c r="C124" s="246">
        <v>6725000</v>
      </c>
      <c r="D124" s="246">
        <v>6725000</v>
      </c>
      <c r="E124" s="131"/>
      <c r="F124" s="131"/>
    </row>
    <row r="125" spans="1:7" x14ac:dyDescent="0.3">
      <c r="A125" s="297" t="s">
        <v>476</v>
      </c>
      <c r="B125" s="101" t="s">
        <v>459</v>
      </c>
      <c r="C125" s="246">
        <v>5398384</v>
      </c>
      <c r="D125" s="246">
        <v>5397054</v>
      </c>
      <c r="E125" s="131"/>
      <c r="F125" s="131"/>
    </row>
    <row r="126" spans="1:7" x14ac:dyDescent="0.3">
      <c r="A126" s="297" t="s">
        <v>477</v>
      </c>
      <c r="B126" s="101" t="s">
        <v>459</v>
      </c>
      <c r="C126" s="246">
        <v>1000869</v>
      </c>
      <c r="D126" s="246">
        <v>6524602</v>
      </c>
      <c r="E126" s="131"/>
      <c r="F126" s="131"/>
    </row>
    <row r="127" spans="1:7" x14ac:dyDescent="0.3">
      <c r="A127" s="297" t="s">
        <v>478</v>
      </c>
      <c r="B127" s="101" t="s">
        <v>460</v>
      </c>
      <c r="C127" s="246">
        <v>17617137.952999998</v>
      </c>
      <c r="D127" s="246">
        <v>17255162.8028</v>
      </c>
      <c r="E127" s="131"/>
      <c r="F127" s="131"/>
    </row>
    <row r="128" spans="1:7" x14ac:dyDescent="0.3">
      <c r="A128" s="297" t="s">
        <v>479</v>
      </c>
      <c r="B128" s="101" t="s">
        <v>460</v>
      </c>
      <c r="C128" s="246">
        <v>8017793.1469999999</v>
      </c>
      <c r="D128" s="246">
        <v>19652811.243000001</v>
      </c>
      <c r="E128" s="131"/>
      <c r="F128" s="131"/>
    </row>
    <row r="129" spans="1:6" x14ac:dyDescent="0.3">
      <c r="A129" s="297" t="s">
        <v>383</v>
      </c>
      <c r="B129" s="101" t="s">
        <v>459</v>
      </c>
      <c r="C129" s="246">
        <v>366287120</v>
      </c>
      <c r="D129" s="246">
        <v>222945804</v>
      </c>
      <c r="E129" s="131"/>
      <c r="F129" s="131"/>
    </row>
    <row r="130" spans="1:6" x14ac:dyDescent="0.3">
      <c r="A130" s="297" t="s">
        <v>384</v>
      </c>
      <c r="B130" s="101" t="s">
        <v>459</v>
      </c>
      <c r="C130" s="246">
        <v>2000037</v>
      </c>
      <c r="D130" s="246">
        <v>2000015</v>
      </c>
      <c r="E130" s="131"/>
      <c r="F130" s="131"/>
    </row>
    <row r="131" spans="1:6" x14ac:dyDescent="0.3">
      <c r="A131" s="297" t="s">
        <v>480</v>
      </c>
      <c r="B131" s="101" t="s">
        <v>459</v>
      </c>
      <c r="C131" s="246">
        <v>151654189</v>
      </c>
      <c r="D131" s="246">
        <v>91998339</v>
      </c>
      <c r="E131" s="131"/>
      <c r="F131" s="131"/>
    </row>
    <row r="132" spans="1:6" x14ac:dyDescent="0.3">
      <c r="A132" s="297" t="s">
        <v>481</v>
      </c>
      <c r="B132" s="101" t="s">
        <v>459</v>
      </c>
      <c r="C132" s="246">
        <v>1560000</v>
      </c>
      <c r="D132" s="246">
        <v>1560000</v>
      </c>
      <c r="E132" s="131"/>
      <c r="F132" s="131"/>
    </row>
    <row r="133" spans="1:6" x14ac:dyDescent="0.3">
      <c r="A133" s="297" t="s">
        <v>482</v>
      </c>
      <c r="B133" s="101" t="s">
        <v>459</v>
      </c>
      <c r="C133" s="246">
        <v>4000002</v>
      </c>
      <c r="D133" s="246">
        <v>4995752</v>
      </c>
      <c r="E133" s="131"/>
      <c r="F133" s="131"/>
    </row>
    <row r="134" spans="1:6" x14ac:dyDescent="0.3">
      <c r="A134" s="297" t="s">
        <v>483</v>
      </c>
      <c r="B134" s="101" t="s">
        <v>460</v>
      </c>
      <c r="C134" s="246">
        <v>447828212.88660002</v>
      </c>
      <c r="D134" s="246">
        <v>146940045.98000002</v>
      </c>
      <c r="E134" s="131"/>
      <c r="F134" s="131"/>
    </row>
    <row r="135" spans="1:6" x14ac:dyDescent="0.3">
      <c r="A135" s="297" t="s">
        <v>484</v>
      </c>
      <c r="B135" s="101" t="s">
        <v>460</v>
      </c>
      <c r="C135" s="246">
        <v>176572448.59200001</v>
      </c>
      <c r="D135" s="246">
        <v>172978565.85100001</v>
      </c>
      <c r="E135" s="131"/>
      <c r="F135" s="131"/>
    </row>
    <row r="136" spans="1:6" x14ac:dyDescent="0.3">
      <c r="A136" s="297" t="s">
        <v>485</v>
      </c>
      <c r="B136" s="101" t="s">
        <v>460</v>
      </c>
      <c r="C136" s="246">
        <v>450200739.71359998</v>
      </c>
      <c r="D136" s="246">
        <v>43775384.159000002</v>
      </c>
      <c r="E136" s="131"/>
      <c r="F136" s="131"/>
    </row>
    <row r="137" spans="1:6" x14ac:dyDescent="0.3">
      <c r="A137" s="297" t="s">
        <v>486</v>
      </c>
      <c r="B137" s="101" t="s">
        <v>460</v>
      </c>
      <c r="C137" s="246">
        <v>9568248</v>
      </c>
      <c r="D137" s="246">
        <v>9374664</v>
      </c>
      <c r="E137" s="131"/>
      <c r="F137" s="131"/>
    </row>
    <row r="138" spans="1:6" x14ac:dyDescent="0.3">
      <c r="A138" s="297" t="s">
        <v>487</v>
      </c>
      <c r="B138" s="101" t="s">
        <v>460</v>
      </c>
      <c r="C138" s="246">
        <v>39904378.284000002</v>
      </c>
      <c r="D138" s="246">
        <v>53052786.020000003</v>
      </c>
      <c r="E138" s="131"/>
      <c r="F138" s="131"/>
    </row>
    <row r="139" spans="1:6" x14ac:dyDescent="0.3">
      <c r="A139" s="297" t="s">
        <v>530</v>
      </c>
      <c r="B139" s="101" t="s">
        <v>460</v>
      </c>
      <c r="C139" s="246">
        <v>65391001.539999999</v>
      </c>
      <c r="D139" s="246">
        <v>0</v>
      </c>
      <c r="E139" s="131"/>
      <c r="F139" s="131"/>
    </row>
    <row r="140" spans="1:6" x14ac:dyDescent="0.3">
      <c r="A140" s="297" t="s">
        <v>451</v>
      </c>
      <c r="B140" s="101" t="s">
        <v>459</v>
      </c>
      <c r="C140" s="246">
        <v>2000000</v>
      </c>
      <c r="D140" s="246">
        <v>2000000</v>
      </c>
      <c r="E140" s="131"/>
      <c r="F140" s="131"/>
    </row>
    <row r="141" spans="1:6" x14ac:dyDescent="0.3">
      <c r="A141" s="297" t="s">
        <v>455</v>
      </c>
      <c r="B141" s="101" t="s">
        <v>459</v>
      </c>
      <c r="C141" s="246">
        <v>4655000</v>
      </c>
      <c r="D141" s="246">
        <v>4655000</v>
      </c>
      <c r="E141" s="131"/>
      <c r="F141" s="131"/>
    </row>
    <row r="142" spans="1:6" x14ac:dyDescent="0.3">
      <c r="A142" s="297" t="s">
        <v>452</v>
      </c>
      <c r="B142" s="101" t="s">
        <v>460</v>
      </c>
      <c r="C142" s="246">
        <v>7973540</v>
      </c>
      <c r="D142" s="246">
        <v>7812220</v>
      </c>
      <c r="E142" s="131"/>
      <c r="F142" s="131"/>
    </row>
    <row r="143" spans="1:6" x14ac:dyDescent="0.3">
      <c r="A143" s="297" t="s">
        <v>456</v>
      </c>
      <c r="B143" s="101" t="s">
        <v>460</v>
      </c>
      <c r="C143" s="246">
        <v>15947080</v>
      </c>
      <c r="D143" s="246">
        <v>15624440</v>
      </c>
      <c r="E143" s="131"/>
      <c r="F143" s="131"/>
    </row>
    <row r="144" spans="1:6" x14ac:dyDescent="0.3">
      <c r="A144" s="297" t="s">
        <v>531</v>
      </c>
      <c r="B144" s="101" t="s">
        <v>460</v>
      </c>
      <c r="C144" s="246">
        <v>19870061.68</v>
      </c>
      <c r="D144" s="246">
        <v>0</v>
      </c>
      <c r="E144" s="131"/>
      <c r="F144" s="131"/>
    </row>
    <row r="145" spans="1:6" x14ac:dyDescent="0.3">
      <c r="A145" s="297" t="s">
        <v>532</v>
      </c>
      <c r="B145" s="101" t="s">
        <v>459</v>
      </c>
      <c r="C145" s="246">
        <v>50450399</v>
      </c>
      <c r="D145" s="246">
        <v>0</v>
      </c>
      <c r="E145" s="131"/>
      <c r="F145" s="131"/>
    </row>
    <row r="146" spans="1:6" x14ac:dyDescent="0.3">
      <c r="A146" s="297" t="s">
        <v>533</v>
      </c>
      <c r="B146" s="101" t="s">
        <v>459</v>
      </c>
      <c r="C146" s="246">
        <v>599200</v>
      </c>
      <c r="D146" s="246">
        <v>131217100</v>
      </c>
      <c r="E146" s="131"/>
      <c r="F146" s="131"/>
    </row>
    <row r="147" spans="1:6" x14ac:dyDescent="0.3">
      <c r="A147" s="297" t="s">
        <v>534</v>
      </c>
      <c r="B147" s="101" t="s">
        <v>460</v>
      </c>
      <c r="C147" s="246">
        <v>159385802.0636</v>
      </c>
      <c r="D147" s="246">
        <v>154618911.38460001</v>
      </c>
      <c r="E147" s="131"/>
      <c r="F147" s="131"/>
    </row>
    <row r="148" spans="1:6" x14ac:dyDescent="0.3">
      <c r="A148" s="297" t="s">
        <v>535</v>
      </c>
      <c r="B148" s="101" t="s">
        <v>459</v>
      </c>
      <c r="C148" s="246">
        <v>72172</v>
      </c>
      <c r="D148" s="246">
        <v>8225994</v>
      </c>
      <c r="E148" s="131"/>
      <c r="F148" s="131"/>
    </row>
    <row r="149" spans="1:6" x14ac:dyDescent="0.3">
      <c r="A149" s="297" t="s">
        <v>536</v>
      </c>
      <c r="B149" s="101" t="s">
        <v>460</v>
      </c>
      <c r="C149" s="246">
        <v>449484237.40920001</v>
      </c>
      <c r="D149" s="246">
        <v>318956536.93800002</v>
      </c>
      <c r="E149" s="131"/>
      <c r="F149" s="131"/>
    </row>
    <row r="150" spans="1:6" x14ac:dyDescent="0.3">
      <c r="A150" s="297" t="s">
        <v>537</v>
      </c>
      <c r="B150" s="101" t="s">
        <v>460</v>
      </c>
      <c r="C150" s="246">
        <v>137862.50659999999</v>
      </c>
      <c r="D150" s="246">
        <v>133745.20640000002</v>
      </c>
      <c r="E150" s="131"/>
      <c r="F150" s="131"/>
    </row>
    <row r="151" spans="1:6" x14ac:dyDescent="0.3">
      <c r="A151" s="297" t="s">
        <v>538</v>
      </c>
      <c r="B151" s="101" t="s">
        <v>459</v>
      </c>
      <c r="C151" s="246">
        <v>4143840</v>
      </c>
      <c r="D151" s="246">
        <v>4090324</v>
      </c>
      <c r="E151" s="131"/>
      <c r="F151" s="131"/>
    </row>
    <row r="152" spans="1:6" x14ac:dyDescent="0.3">
      <c r="A152" s="297" t="s">
        <v>538</v>
      </c>
      <c r="B152" s="101" t="s">
        <v>460</v>
      </c>
      <c r="C152" s="246">
        <v>12262542.5747</v>
      </c>
      <c r="D152" s="246">
        <v>166250681.98699999</v>
      </c>
      <c r="E152" s="131"/>
      <c r="F152" s="131"/>
    </row>
    <row r="153" spans="1:6" x14ac:dyDescent="0.3">
      <c r="A153" s="297" t="s">
        <v>541</v>
      </c>
      <c r="B153" s="101" t="s">
        <v>459</v>
      </c>
      <c r="C153" s="246">
        <v>1424144741</v>
      </c>
      <c r="D153" s="246">
        <v>0</v>
      </c>
      <c r="E153" s="131"/>
      <c r="F153" s="131"/>
    </row>
    <row r="154" spans="1:6" x14ac:dyDescent="0.3">
      <c r="A154" s="297" t="s">
        <v>385</v>
      </c>
      <c r="B154" s="101" t="s">
        <v>460</v>
      </c>
      <c r="C154" s="246">
        <v>451161312.07739997</v>
      </c>
      <c r="D154" s="246">
        <v>226181815.22820002</v>
      </c>
      <c r="E154" s="131"/>
      <c r="F154" s="131"/>
    </row>
    <row r="155" spans="1:6" x14ac:dyDescent="0.3">
      <c r="A155" s="297" t="s">
        <v>386</v>
      </c>
      <c r="B155" s="101" t="s">
        <v>460</v>
      </c>
      <c r="C155" s="246">
        <v>582421568.08659995</v>
      </c>
      <c r="D155" s="246">
        <v>565769175.23100007</v>
      </c>
      <c r="E155" s="131"/>
      <c r="F155" s="131"/>
    </row>
    <row r="156" spans="1:6" x14ac:dyDescent="0.3">
      <c r="A156" s="297" t="s">
        <v>457</v>
      </c>
      <c r="B156" s="101" t="s">
        <v>460</v>
      </c>
      <c r="C156" s="246">
        <v>191588378.59080002</v>
      </c>
      <c r="D156" s="246">
        <v>230679388.40440002</v>
      </c>
      <c r="E156" s="131"/>
      <c r="F156" s="131"/>
    </row>
    <row r="157" spans="1:6" x14ac:dyDescent="0.3">
      <c r="A157" s="297" t="s">
        <v>458</v>
      </c>
      <c r="B157" s="101" t="s">
        <v>460</v>
      </c>
      <c r="C157" s="246">
        <v>816595746.72799993</v>
      </c>
      <c r="D157" s="246">
        <v>795759447.70920002</v>
      </c>
      <c r="E157" s="131"/>
      <c r="F157" s="131"/>
    </row>
    <row r="158" spans="1:6" x14ac:dyDescent="0.3">
      <c r="A158" s="297" t="s">
        <v>506</v>
      </c>
      <c r="B158" s="101" t="s">
        <v>460</v>
      </c>
      <c r="C158" s="246">
        <v>23532248162.566799</v>
      </c>
      <c r="D158" s="246">
        <v>17326026825.442402</v>
      </c>
      <c r="E158" s="131"/>
      <c r="F158" s="131"/>
    </row>
    <row r="159" spans="1:6" x14ac:dyDescent="0.3">
      <c r="A159" s="297" t="s">
        <v>507</v>
      </c>
      <c r="B159" s="101" t="s">
        <v>460</v>
      </c>
      <c r="C159" s="246">
        <v>656116453.38880002</v>
      </c>
      <c r="D159" s="246">
        <v>2205520326.3183999</v>
      </c>
      <c r="E159" s="131"/>
      <c r="F159" s="131"/>
    </row>
    <row r="160" spans="1:6" x14ac:dyDescent="0.3">
      <c r="A160" s="297" t="s">
        <v>387</v>
      </c>
      <c r="B160" s="101" t="s">
        <v>460</v>
      </c>
      <c r="C160" s="246">
        <v>246235991.80559999</v>
      </c>
      <c r="D160" s="246">
        <v>76426401.404600009</v>
      </c>
      <c r="E160" s="131"/>
      <c r="F160" s="131"/>
    </row>
    <row r="161" spans="1:8" x14ac:dyDescent="0.3">
      <c r="A161" s="297" t="s">
        <v>388</v>
      </c>
      <c r="B161" s="101" t="s">
        <v>460</v>
      </c>
      <c r="C161" s="246">
        <v>1242703079.8297999</v>
      </c>
      <c r="D161" s="246">
        <v>1208598401.0308001</v>
      </c>
      <c r="E161" s="131"/>
      <c r="F161" s="131"/>
    </row>
    <row r="162" spans="1:8" x14ac:dyDescent="0.3">
      <c r="A162" s="297" t="s">
        <v>488</v>
      </c>
      <c r="B162" s="101" t="s">
        <v>460</v>
      </c>
      <c r="C162" s="246">
        <v>0</v>
      </c>
      <c r="D162" s="246">
        <v>4285999821.7608004</v>
      </c>
      <c r="E162" s="131"/>
      <c r="F162" s="131"/>
    </row>
    <row r="163" spans="1:8" x14ac:dyDescent="0.3">
      <c r="A163" s="103" t="s">
        <v>488</v>
      </c>
      <c r="B163" s="101" t="s">
        <v>460</v>
      </c>
      <c r="C163" s="246">
        <v>1276288108.7221999</v>
      </c>
      <c r="D163" s="246">
        <v>1246906949.8782001</v>
      </c>
      <c r="E163" s="131"/>
      <c r="F163" s="131"/>
    </row>
    <row r="164" spans="1:8" x14ac:dyDescent="0.3">
      <c r="A164" s="9"/>
      <c r="B164" s="129"/>
      <c r="C164" s="130"/>
      <c r="D164" s="131"/>
      <c r="E164" s="131"/>
      <c r="F164" s="131"/>
    </row>
    <row r="165" spans="1:8" x14ac:dyDescent="0.3">
      <c r="A165" s="12" t="s">
        <v>166</v>
      </c>
    </row>
    <row r="166" spans="1:8" x14ac:dyDescent="0.3">
      <c r="A166" s="9"/>
      <c r="B166" s="18"/>
      <c r="C166" s="153"/>
      <c r="D166" s="153"/>
      <c r="E166" s="154"/>
      <c r="F166" s="97"/>
    </row>
    <row r="167" spans="1:8" x14ac:dyDescent="0.3">
      <c r="A167" s="201" t="s">
        <v>286</v>
      </c>
      <c r="B167" s="202"/>
      <c r="C167" s="203"/>
      <c r="D167" s="166"/>
      <c r="E167" s="156"/>
      <c r="F167" s="161"/>
      <c r="G167" s="161"/>
      <c r="H167" s="1"/>
    </row>
    <row r="168" spans="1:8" x14ac:dyDescent="0.3">
      <c r="A168" s="204" t="s">
        <v>287</v>
      </c>
      <c r="B168" s="302" t="s">
        <v>288</v>
      </c>
      <c r="C168" s="302" t="s">
        <v>345</v>
      </c>
      <c r="D168" s="166"/>
      <c r="E168" s="156"/>
      <c r="F168" s="161"/>
      <c r="G168" s="161"/>
      <c r="H168" s="1"/>
    </row>
    <row r="169" spans="1:8" x14ac:dyDescent="0.3">
      <c r="A169" s="103" t="s">
        <v>289</v>
      </c>
      <c r="B169" s="246">
        <v>200000000</v>
      </c>
      <c r="C169" s="246">
        <v>1003000000</v>
      </c>
      <c r="D169" s="155"/>
      <c r="E169" s="156"/>
      <c r="F169" s="161"/>
      <c r="G169" s="161"/>
      <c r="H169" s="1"/>
    </row>
    <row r="170" spans="1:8" x14ac:dyDescent="0.3">
      <c r="A170" s="103" t="s">
        <v>290</v>
      </c>
      <c r="B170" s="246">
        <v>200000000</v>
      </c>
      <c r="C170" s="246">
        <v>1003000000</v>
      </c>
      <c r="D170" s="155"/>
      <c r="E170" s="156"/>
      <c r="F170" s="161"/>
      <c r="G170" s="161"/>
      <c r="H170" s="1"/>
    </row>
    <row r="171" spans="1:8" x14ac:dyDescent="0.3">
      <c r="A171" s="11"/>
      <c r="F171" s="159"/>
      <c r="H171" s="1"/>
    </row>
    <row r="172" spans="1:8" x14ac:dyDescent="0.3">
      <c r="A172" s="9"/>
      <c r="B172" s="18"/>
      <c r="C172" s="18"/>
      <c r="D172" s="153"/>
      <c r="E172" s="166"/>
    </row>
    <row r="173" spans="1:8" x14ac:dyDescent="0.3">
      <c r="A173" s="12" t="s">
        <v>285</v>
      </c>
    </row>
    <row r="174" spans="1:8" x14ac:dyDescent="0.3">
      <c r="A174" s="11"/>
    </row>
    <row r="175" spans="1:8" x14ac:dyDescent="0.3">
      <c r="A175" s="219" t="s">
        <v>155</v>
      </c>
      <c r="B175" s="219" t="s">
        <v>351</v>
      </c>
      <c r="C175" s="219" t="s">
        <v>352</v>
      </c>
    </row>
    <row r="176" spans="1:8" x14ac:dyDescent="0.3">
      <c r="A176" s="103" t="s">
        <v>389</v>
      </c>
      <c r="B176" s="246">
        <v>0</v>
      </c>
      <c r="C176" s="246">
        <v>0</v>
      </c>
    </row>
    <row r="177" spans="1:4" x14ac:dyDescent="0.3">
      <c r="A177" s="103" t="s">
        <v>390</v>
      </c>
      <c r="B177" s="246">
        <v>159470800</v>
      </c>
      <c r="C177" s="246">
        <v>726536460</v>
      </c>
    </row>
    <row r="178" spans="1:4" x14ac:dyDescent="0.3">
      <c r="A178" s="103" t="s">
        <v>490</v>
      </c>
      <c r="B178" s="246">
        <v>1865589.9068493149</v>
      </c>
      <c r="C178" s="246">
        <v>15436193.356376519</v>
      </c>
    </row>
    <row r="179" spans="1:4" x14ac:dyDescent="0.3">
      <c r="A179" s="103" t="s">
        <v>491</v>
      </c>
      <c r="B179" s="246">
        <v>-1865589.9068493149</v>
      </c>
      <c r="C179" s="246">
        <v>-15436193.356376501</v>
      </c>
    </row>
    <row r="180" spans="1:4" x14ac:dyDescent="0.3">
      <c r="A180" s="103" t="s">
        <v>461</v>
      </c>
      <c r="B180" s="246">
        <v>1172110380</v>
      </c>
      <c r="C180" s="246">
        <v>1187457440</v>
      </c>
    </row>
    <row r="181" spans="1:4" x14ac:dyDescent="0.3">
      <c r="A181" s="103" t="s">
        <v>391</v>
      </c>
      <c r="B181" s="246">
        <v>0</v>
      </c>
      <c r="C181" s="246">
        <v>0</v>
      </c>
    </row>
    <row r="182" spans="1:4" x14ac:dyDescent="0.3">
      <c r="A182" s="103" t="s">
        <v>392</v>
      </c>
      <c r="B182" s="246">
        <v>7379234389</v>
      </c>
      <c r="C182" s="246">
        <v>6531684089</v>
      </c>
    </row>
    <row r="183" spans="1:4" x14ac:dyDescent="0.3">
      <c r="A183" s="103" t="s">
        <v>393</v>
      </c>
      <c r="B183" s="246">
        <v>9174379044.6200008</v>
      </c>
      <c r="C183" s="246">
        <v>4156781171.8732004</v>
      </c>
    </row>
    <row r="184" spans="1:4" x14ac:dyDescent="0.3">
      <c r="A184" s="152" t="s">
        <v>248</v>
      </c>
      <c r="B184" s="106">
        <f>SUM(B176:B183)</f>
        <v>17885194613.620003</v>
      </c>
      <c r="C184" s="106">
        <f>SUM(C176:C183)</f>
        <v>12602459160.873199</v>
      </c>
      <c r="D184" s="97"/>
    </row>
    <row r="185" spans="1:4" x14ac:dyDescent="0.3">
      <c r="A185" s="11"/>
    </row>
    <row r="186" spans="1:4" x14ac:dyDescent="0.3">
      <c r="A186" s="12" t="s">
        <v>167</v>
      </c>
    </row>
    <row r="187" spans="1:4" x14ac:dyDescent="0.3">
      <c r="A187" s="11"/>
    </row>
    <row r="188" spans="1:4" x14ac:dyDescent="0.3">
      <c r="A188" s="219" t="s">
        <v>155</v>
      </c>
      <c r="B188" s="219" t="s">
        <v>351</v>
      </c>
      <c r="C188" s="219" t="s">
        <v>352</v>
      </c>
    </row>
    <row r="189" spans="1:4" x14ac:dyDescent="0.3">
      <c r="A189" s="103" t="s">
        <v>375</v>
      </c>
      <c r="B189" s="246">
        <v>64437273</v>
      </c>
      <c r="C189" s="246">
        <v>60659091</v>
      </c>
    </row>
    <row r="190" spans="1:4" x14ac:dyDescent="0.3">
      <c r="A190" s="103" t="s">
        <v>229</v>
      </c>
      <c r="B190" s="246">
        <v>83265909</v>
      </c>
      <c r="C190" s="246">
        <v>83265909</v>
      </c>
    </row>
    <row r="191" spans="1:4" x14ac:dyDescent="0.3">
      <c r="A191" s="103" t="s">
        <v>394</v>
      </c>
      <c r="B191" s="246">
        <v>74545455</v>
      </c>
      <c r="C191" s="246">
        <v>74545455</v>
      </c>
    </row>
    <row r="192" spans="1:4" x14ac:dyDescent="0.3">
      <c r="A192" s="103" t="s">
        <v>374</v>
      </c>
      <c r="B192" s="246">
        <v>28094162</v>
      </c>
      <c r="C192" s="246">
        <v>28094162</v>
      </c>
    </row>
    <row r="193" spans="1:8" x14ac:dyDescent="0.3">
      <c r="A193" s="103" t="s">
        <v>502</v>
      </c>
      <c r="B193" s="246">
        <v>-13149746.210000001</v>
      </c>
      <c r="C193" s="246">
        <v>0</v>
      </c>
    </row>
    <row r="194" spans="1:8" x14ac:dyDescent="0.3">
      <c r="A194" s="152" t="s">
        <v>248</v>
      </c>
      <c r="B194" s="106">
        <f>SUM(B189:B193)</f>
        <v>237193052.78999999</v>
      </c>
      <c r="C194" s="106">
        <f>SUM(C189:C193)</f>
        <v>246564617</v>
      </c>
      <c r="D194" s="97"/>
    </row>
    <row r="195" spans="1:8" x14ac:dyDescent="0.3">
      <c r="A195" s="155"/>
      <c r="B195" s="155"/>
      <c r="C195" s="155"/>
      <c r="D195" s="97"/>
    </row>
    <row r="196" spans="1:8" x14ac:dyDescent="0.3">
      <c r="A196" s="12" t="s">
        <v>168</v>
      </c>
    </row>
    <row r="197" spans="1:8" x14ac:dyDescent="0.3">
      <c r="A197" s="11" t="s">
        <v>213</v>
      </c>
      <c r="G197" s="1"/>
      <c r="H197" s="1"/>
    </row>
    <row r="198" spans="1:8" x14ac:dyDescent="0.3">
      <c r="A198" s="11"/>
      <c r="G198" s="1"/>
      <c r="H198" s="1"/>
    </row>
    <row r="199" spans="1:8" x14ac:dyDescent="0.3">
      <c r="A199" s="12" t="s">
        <v>169</v>
      </c>
      <c r="G199" s="1"/>
      <c r="H199" s="1"/>
    </row>
    <row r="200" spans="1:8" x14ac:dyDescent="0.3">
      <c r="A200" s="11" t="s">
        <v>213</v>
      </c>
    </row>
    <row r="201" spans="1:8" x14ac:dyDescent="0.3">
      <c r="A201" s="11"/>
    </row>
    <row r="202" spans="1:8" x14ac:dyDescent="0.3">
      <c r="A202" s="219" t="s">
        <v>155</v>
      </c>
      <c r="B202" s="219" t="s">
        <v>351</v>
      </c>
      <c r="C202" s="219" t="s">
        <v>352</v>
      </c>
      <c r="D202" s="166"/>
      <c r="E202" s="156"/>
      <c r="F202" s="161"/>
      <c r="G202" s="161"/>
      <c r="H202" s="1"/>
    </row>
    <row r="203" spans="1:8" x14ac:dyDescent="0.3">
      <c r="A203" s="103" t="s">
        <v>527</v>
      </c>
      <c r="B203" s="246">
        <v>47485140</v>
      </c>
      <c r="C203" s="246">
        <v>0</v>
      </c>
      <c r="D203" s="155"/>
      <c r="E203" s="156"/>
      <c r="F203" s="161"/>
      <c r="G203" s="161"/>
      <c r="H203" s="1"/>
    </row>
    <row r="204" spans="1:8" s="220" customFormat="1" x14ac:dyDescent="0.3">
      <c r="A204" s="152" t="s">
        <v>248</v>
      </c>
      <c r="B204" s="106">
        <f>SUM(B203:B203)</f>
        <v>47485140</v>
      </c>
      <c r="C204" s="106">
        <f>SUM(C203:C203)</f>
        <v>0</v>
      </c>
      <c r="D204" s="155"/>
      <c r="E204" s="156"/>
      <c r="F204" s="161"/>
      <c r="G204" s="161"/>
    </row>
    <row r="205" spans="1:8" s="220" customFormat="1" x14ac:dyDescent="0.3">
      <c r="A205" s="155"/>
      <c r="B205" s="298"/>
      <c r="C205" s="298"/>
      <c r="D205" s="155"/>
      <c r="E205" s="156"/>
      <c r="F205" s="161"/>
      <c r="G205" s="161"/>
    </row>
    <row r="206" spans="1:8" x14ac:dyDescent="0.3">
      <c r="A206" s="12" t="s">
        <v>170</v>
      </c>
    </row>
    <row r="207" spans="1:8" x14ac:dyDescent="0.3">
      <c r="A207" s="12"/>
    </row>
    <row r="208" spans="1:8" x14ac:dyDescent="0.3">
      <c r="A208" s="219" t="s">
        <v>155</v>
      </c>
      <c r="B208" s="219" t="s">
        <v>351</v>
      </c>
      <c r="C208" s="219" t="s">
        <v>352</v>
      </c>
      <c r="D208" s="166"/>
      <c r="E208" s="156"/>
      <c r="F208" s="161"/>
      <c r="G208" s="161"/>
      <c r="H208" s="1"/>
    </row>
    <row r="209" spans="1:8" x14ac:dyDescent="0.3">
      <c r="A209" s="103" t="s">
        <v>395</v>
      </c>
      <c r="B209" s="246">
        <v>0</v>
      </c>
      <c r="C209" s="246">
        <v>0</v>
      </c>
      <c r="D209" s="155"/>
      <c r="E209" s="156"/>
      <c r="F209" s="161"/>
      <c r="G209" s="161"/>
      <c r="H209" s="1"/>
    </row>
    <row r="210" spans="1:8" x14ac:dyDescent="0.3">
      <c r="A210" s="103" t="s">
        <v>396</v>
      </c>
      <c r="B210" s="246">
        <v>0</v>
      </c>
      <c r="C210" s="246">
        <v>0</v>
      </c>
      <c r="D210" s="155"/>
      <c r="E210" s="156"/>
      <c r="F210" s="161"/>
      <c r="G210" s="161"/>
      <c r="H210" s="1"/>
    </row>
    <row r="211" spans="1:8" s="220" customFormat="1" x14ac:dyDescent="0.3">
      <c r="A211" s="152" t="s">
        <v>248</v>
      </c>
      <c r="B211" s="106">
        <f>SUM(B209:B210)</f>
        <v>0</v>
      </c>
      <c r="C211" s="106">
        <f>SUM(C209:C210)</f>
        <v>0</v>
      </c>
      <c r="D211" s="155"/>
      <c r="E211" s="156"/>
      <c r="F211" s="161"/>
      <c r="G211" s="161"/>
    </row>
    <row r="212" spans="1:8" x14ac:dyDescent="0.3">
      <c r="A212" s="12"/>
    </row>
    <row r="213" spans="1:8" x14ac:dyDescent="0.3">
      <c r="A213" s="12" t="s">
        <v>365</v>
      </c>
    </row>
    <row r="214" spans="1:8" x14ac:dyDescent="0.3">
      <c r="A214" s="11" t="s">
        <v>213</v>
      </c>
    </row>
    <row r="216" spans="1:8" x14ac:dyDescent="0.3">
      <c r="A216" s="12" t="s">
        <v>171</v>
      </c>
    </row>
    <row r="217" spans="1:8" x14ac:dyDescent="0.3">
      <c r="A217" s="12"/>
    </row>
    <row r="218" spans="1:8" x14ac:dyDescent="0.3">
      <c r="A218" s="219" t="s">
        <v>155</v>
      </c>
      <c r="B218" s="219" t="s">
        <v>351</v>
      </c>
      <c r="C218" s="219" t="s">
        <v>352</v>
      </c>
    </row>
    <row r="219" spans="1:8" x14ac:dyDescent="0.3">
      <c r="A219" s="103" t="s">
        <v>399</v>
      </c>
      <c r="B219" s="246">
        <v>234699443</v>
      </c>
      <c r="C219" s="246">
        <v>243493502</v>
      </c>
    </row>
    <row r="220" spans="1:8" x14ac:dyDescent="0.3">
      <c r="A220" s="103" t="s">
        <v>400</v>
      </c>
      <c r="B220" s="246">
        <v>15548657844.447399</v>
      </c>
      <c r="C220" s="246">
        <v>10005576778</v>
      </c>
    </row>
    <row r="221" spans="1:8" x14ac:dyDescent="0.3">
      <c r="A221" s="103" t="s">
        <v>512</v>
      </c>
      <c r="B221" s="246">
        <v>28842283166.517097</v>
      </c>
      <c r="C221" s="246">
        <v>26346452379.090839</v>
      </c>
    </row>
    <row r="222" spans="1:8" x14ac:dyDescent="0.3">
      <c r="A222" s="152" t="s">
        <v>248</v>
      </c>
      <c r="B222" s="106">
        <f>SUM(B219:B221)</f>
        <v>44625640453.964493</v>
      </c>
      <c r="C222" s="106">
        <f>SUM(C219:C221)</f>
        <v>36595522659.090836</v>
      </c>
    </row>
    <row r="223" spans="1:8" x14ac:dyDescent="0.3">
      <c r="A223" s="217"/>
      <c r="B223" s="218"/>
      <c r="C223" s="218"/>
    </row>
    <row r="224" spans="1:8" x14ac:dyDescent="0.3">
      <c r="A224" s="12" t="s">
        <v>366</v>
      </c>
    </row>
    <row r="225" spans="1:8" x14ac:dyDescent="0.3">
      <c r="A225" s="11" t="s">
        <v>213</v>
      </c>
      <c r="B225" s="218"/>
      <c r="C225" s="218"/>
    </row>
    <row r="226" spans="1:8" x14ac:dyDescent="0.3">
      <c r="A226" s="217"/>
      <c r="B226" s="218"/>
      <c r="C226" s="218"/>
    </row>
    <row r="227" spans="1:8" x14ac:dyDescent="0.3">
      <c r="A227" s="12" t="s">
        <v>172</v>
      </c>
    </row>
    <row r="228" spans="1:8" x14ac:dyDescent="0.3">
      <c r="A228" s="11" t="s">
        <v>213</v>
      </c>
    </row>
    <row r="229" spans="1:8" x14ac:dyDescent="0.3">
      <c r="A229" s="12"/>
    </row>
    <row r="230" spans="1:8" x14ac:dyDescent="0.3">
      <c r="A230" s="12" t="s">
        <v>173</v>
      </c>
    </row>
    <row r="231" spans="1:8" x14ac:dyDescent="0.3">
      <c r="A231" s="11" t="s">
        <v>213</v>
      </c>
    </row>
    <row r="232" spans="1:8" x14ac:dyDescent="0.3">
      <c r="A232" s="12"/>
    </row>
    <row r="233" spans="1:8" x14ac:dyDescent="0.3">
      <c r="A233" s="12" t="s">
        <v>174</v>
      </c>
    </row>
    <row r="234" spans="1:8" x14ac:dyDescent="0.3">
      <c r="A234" s="11" t="s">
        <v>213</v>
      </c>
    </row>
    <row r="235" spans="1:8" x14ac:dyDescent="0.3">
      <c r="A235" s="12"/>
    </row>
    <row r="236" spans="1:8" x14ac:dyDescent="0.3">
      <c r="A236" s="12" t="s">
        <v>175</v>
      </c>
    </row>
    <row r="237" spans="1:8" x14ac:dyDescent="0.3">
      <c r="A237" s="12"/>
    </row>
    <row r="238" spans="1:8" x14ac:dyDescent="0.3">
      <c r="A238" s="219" t="s">
        <v>155</v>
      </c>
      <c r="B238" s="219" t="s">
        <v>351</v>
      </c>
      <c r="C238" s="219" t="s">
        <v>352</v>
      </c>
      <c r="D238" s="166"/>
      <c r="E238" s="156"/>
      <c r="F238" s="161"/>
      <c r="G238" s="161"/>
      <c r="H238" s="1"/>
    </row>
    <row r="239" spans="1:8" x14ac:dyDescent="0.3">
      <c r="A239" s="103" t="s">
        <v>539</v>
      </c>
      <c r="B239" s="246">
        <v>56728819</v>
      </c>
      <c r="C239" s="246">
        <v>56728819</v>
      </c>
      <c r="D239" s="155"/>
      <c r="E239" s="156"/>
      <c r="F239" s="161"/>
      <c r="G239" s="161"/>
      <c r="H239" s="1"/>
    </row>
    <row r="240" spans="1:8" x14ac:dyDescent="0.3">
      <c r="A240" s="103" t="s">
        <v>397</v>
      </c>
      <c r="B240" s="246">
        <v>38410647</v>
      </c>
      <c r="C240" s="246">
        <v>39672168</v>
      </c>
      <c r="D240" s="155"/>
      <c r="E240" s="156"/>
      <c r="F240" s="161"/>
      <c r="G240" s="161"/>
      <c r="H240" s="1"/>
    </row>
    <row r="241" spans="1:8" x14ac:dyDescent="0.3">
      <c r="A241" s="103" t="s">
        <v>498</v>
      </c>
      <c r="B241" s="246">
        <v>18824797</v>
      </c>
      <c r="C241" s="246">
        <v>0</v>
      </c>
      <c r="D241" s="155"/>
      <c r="E241" s="156"/>
      <c r="F241" s="161"/>
      <c r="G241" s="161"/>
      <c r="H241" s="1"/>
    </row>
    <row r="242" spans="1:8" x14ac:dyDescent="0.3">
      <c r="A242" s="103" t="s">
        <v>398</v>
      </c>
      <c r="B242" s="246">
        <v>14500000</v>
      </c>
      <c r="C242" s="246">
        <v>17700000</v>
      </c>
      <c r="D242" s="155"/>
      <c r="E242" s="156"/>
      <c r="F242" s="161"/>
      <c r="G242" s="161"/>
      <c r="H242" s="1"/>
    </row>
    <row r="243" spans="1:8" s="220" customFormat="1" x14ac:dyDescent="0.3">
      <c r="A243" s="152" t="s">
        <v>248</v>
      </c>
      <c r="B243" s="106">
        <f>SUM(B239:B242)</f>
        <v>128464263</v>
      </c>
      <c r="C243" s="106">
        <f>SUM(C239:C242)</f>
        <v>114100987</v>
      </c>
      <c r="D243" s="155"/>
      <c r="E243" s="156"/>
      <c r="F243" s="161"/>
      <c r="G243" s="161"/>
    </row>
    <row r="244" spans="1:8" x14ac:dyDescent="0.3">
      <c r="A244" s="167"/>
      <c r="B244" s="168"/>
      <c r="C244" s="168"/>
    </row>
    <row r="245" spans="1:8" x14ac:dyDescent="0.3">
      <c r="A245" s="12" t="s">
        <v>176</v>
      </c>
    </row>
    <row r="246" spans="1:8" x14ac:dyDescent="0.3">
      <c r="A246" s="12"/>
    </row>
    <row r="247" spans="1:8" x14ac:dyDescent="0.3">
      <c r="A247" s="219" t="s">
        <v>155</v>
      </c>
      <c r="B247" s="219" t="s">
        <v>351</v>
      </c>
      <c r="C247" s="219" t="s">
        <v>352</v>
      </c>
      <c r="D247" s="166"/>
      <c r="E247" s="156"/>
      <c r="F247" s="161"/>
      <c r="G247" s="161"/>
      <c r="H247" s="1"/>
    </row>
    <row r="248" spans="1:8" x14ac:dyDescent="0.3">
      <c r="A248" s="205" t="s">
        <v>378</v>
      </c>
      <c r="B248" s="246">
        <v>2949613706.5047002</v>
      </c>
      <c r="C248" s="246">
        <v>2949613706.5047002</v>
      </c>
      <c r="D248" s="155"/>
      <c r="E248" s="156"/>
      <c r="F248" s="161"/>
      <c r="G248" s="161"/>
      <c r="H248" s="1"/>
    </row>
    <row r="249" spans="1:8" s="220" customFormat="1" x14ac:dyDescent="0.3">
      <c r="A249" s="152" t="s">
        <v>248</v>
      </c>
      <c r="B249" s="106">
        <f>SUM(B248:B248)</f>
        <v>2949613706.5047002</v>
      </c>
      <c r="C249" s="106">
        <f>SUM(C248:C248)</f>
        <v>2949613706.5047002</v>
      </c>
      <c r="D249" s="155"/>
      <c r="E249" s="156"/>
      <c r="F249" s="161"/>
      <c r="G249" s="161"/>
    </row>
    <row r="250" spans="1:8" s="220" customFormat="1" x14ac:dyDescent="0.3">
      <c r="A250" s="155"/>
      <c r="B250" s="155"/>
      <c r="C250" s="155"/>
      <c r="D250" s="155"/>
      <c r="E250" s="156"/>
      <c r="F250" s="161"/>
      <c r="G250" s="161"/>
    </row>
    <row r="251" spans="1:8" x14ac:dyDescent="0.3">
      <c r="A251" s="12" t="s">
        <v>177</v>
      </c>
    </row>
    <row r="252" spans="1:8" x14ac:dyDescent="0.3">
      <c r="A252" s="11" t="s">
        <v>213</v>
      </c>
    </row>
    <row r="254" spans="1:8" x14ac:dyDescent="0.3">
      <c r="A254" s="12" t="s">
        <v>178</v>
      </c>
    </row>
    <row r="255" spans="1:8" x14ac:dyDescent="0.3">
      <c r="A255" s="12"/>
    </row>
    <row r="256" spans="1:8" ht="24" x14ac:dyDescent="0.3">
      <c r="A256" s="107" t="s">
        <v>155</v>
      </c>
      <c r="B256" s="108" t="s">
        <v>179</v>
      </c>
      <c r="C256" s="107" t="s">
        <v>180</v>
      </c>
      <c r="D256" s="107" t="s">
        <v>181</v>
      </c>
      <c r="E256" s="107"/>
      <c r="F256" s="107"/>
      <c r="G256" s="158" t="s">
        <v>182</v>
      </c>
    </row>
    <row r="257" spans="1:9" x14ac:dyDescent="0.3">
      <c r="A257" s="109" t="s">
        <v>72</v>
      </c>
      <c r="B257" s="299">
        <v>2600000000</v>
      </c>
      <c r="C257" s="111"/>
      <c r="D257" s="112"/>
      <c r="E257" s="112"/>
      <c r="F257" s="112"/>
      <c r="G257" s="162">
        <f>SUM(B257:D257)</f>
        <v>2600000000</v>
      </c>
    </row>
    <row r="258" spans="1:9" x14ac:dyDescent="0.3">
      <c r="A258" s="113" t="s">
        <v>349</v>
      </c>
      <c r="B258" s="299">
        <v>1054568399</v>
      </c>
      <c r="C258" s="111"/>
      <c r="D258" s="112"/>
      <c r="E258" s="112"/>
      <c r="F258" s="112"/>
      <c r="G258" s="162">
        <f>SUM(B258:D258)</f>
        <v>1054568399</v>
      </c>
    </row>
    <row r="259" spans="1:9" x14ac:dyDescent="0.3">
      <c r="A259" s="113" t="s">
        <v>183</v>
      </c>
      <c r="B259" s="300"/>
      <c r="C259" s="111"/>
      <c r="D259" s="112"/>
      <c r="E259" s="112"/>
      <c r="F259" s="112"/>
      <c r="G259" s="162">
        <v>0</v>
      </c>
    </row>
    <row r="260" spans="1:9" x14ac:dyDescent="0.3">
      <c r="A260" s="109" t="s">
        <v>184</v>
      </c>
      <c r="B260" s="299"/>
      <c r="C260" s="111"/>
      <c r="D260" s="111"/>
      <c r="E260" s="111"/>
      <c r="F260" s="111"/>
      <c r="G260" s="162">
        <f>SUM(B260:D260)</f>
        <v>0</v>
      </c>
    </row>
    <row r="261" spans="1:9" x14ac:dyDescent="0.3">
      <c r="A261" s="113" t="s">
        <v>185</v>
      </c>
      <c r="B261" s="299">
        <v>-257053634</v>
      </c>
      <c r="C261" s="115">
        <v>510559368</v>
      </c>
      <c r="D261" s="111"/>
      <c r="E261" s="112"/>
      <c r="F261" s="112"/>
      <c r="G261" s="162">
        <f>SUM(B261:D261)</f>
        <v>253505734</v>
      </c>
    </row>
    <row r="262" spans="1:9" x14ac:dyDescent="0.3">
      <c r="A262" s="113" t="s">
        <v>186</v>
      </c>
      <c r="B262" s="300">
        <v>510559367</v>
      </c>
      <c r="C262" s="110">
        <v>400152380</v>
      </c>
      <c r="D262" s="115">
        <v>510559367</v>
      </c>
      <c r="E262" s="115"/>
      <c r="F262" s="115"/>
      <c r="G262" s="162">
        <f>+B262+C262-D262</f>
        <v>400152380</v>
      </c>
    </row>
    <row r="263" spans="1:9" x14ac:dyDescent="0.3">
      <c r="A263" s="109" t="s">
        <v>187</v>
      </c>
      <c r="B263" s="299"/>
      <c r="C263" s="114"/>
      <c r="D263" s="112"/>
      <c r="E263" s="112"/>
      <c r="F263" s="112"/>
      <c r="G263" s="162">
        <f>+B263+C263-D263</f>
        <v>0</v>
      </c>
    </row>
    <row r="264" spans="1:9" x14ac:dyDescent="0.3">
      <c r="A264" s="109" t="s">
        <v>348</v>
      </c>
      <c r="B264" s="300">
        <v>103000000</v>
      </c>
      <c r="C264" s="110"/>
      <c r="D264" s="112"/>
      <c r="E264" s="112"/>
      <c r="F264" s="112"/>
      <c r="G264" s="162">
        <f>+B264+C264-D264</f>
        <v>103000000</v>
      </c>
    </row>
    <row r="265" spans="1:9" x14ac:dyDescent="0.3">
      <c r="A265" s="180" t="s">
        <v>188</v>
      </c>
      <c r="B265" s="301">
        <f>SUM(B257:B264)</f>
        <v>4011074132</v>
      </c>
      <c r="C265" s="116">
        <f>SUM(C257:C264)</f>
        <v>910711748</v>
      </c>
      <c r="D265" s="116">
        <f>SUM(D257:D264)</f>
        <v>510559367</v>
      </c>
      <c r="E265" s="116"/>
      <c r="F265" s="116"/>
      <c r="G265" s="163">
        <f>SUM(G257:G264)</f>
        <v>4411226513</v>
      </c>
      <c r="I265" s="132"/>
    </row>
    <row r="266" spans="1:9" x14ac:dyDescent="0.3">
      <c r="A266" s="88"/>
      <c r="B266" s="89"/>
      <c r="C266" s="89"/>
      <c r="D266" s="89"/>
      <c r="E266" s="89"/>
      <c r="F266" s="89"/>
      <c r="G266" s="164"/>
    </row>
    <row r="267" spans="1:9" x14ac:dyDescent="0.3">
      <c r="A267" s="12" t="s">
        <v>189</v>
      </c>
    </row>
    <row r="268" spans="1:9" x14ac:dyDescent="0.3">
      <c r="A268" s="11" t="s">
        <v>213</v>
      </c>
    </row>
    <row r="269" spans="1:9" x14ac:dyDescent="0.3">
      <c r="A269" s="12"/>
    </row>
    <row r="270" spans="1:9" x14ac:dyDescent="0.3">
      <c r="A270" s="12" t="s">
        <v>190</v>
      </c>
    </row>
    <row r="271" spans="1:9" x14ac:dyDescent="0.3">
      <c r="A271" s="13"/>
    </row>
    <row r="272" spans="1:9" x14ac:dyDescent="0.3">
      <c r="A272" s="12" t="s">
        <v>191</v>
      </c>
      <c r="F272" s="132"/>
    </row>
    <row r="273" spans="1:6" x14ac:dyDescent="0.3">
      <c r="A273" s="190" t="s">
        <v>243</v>
      </c>
      <c r="B273" s="125" t="s">
        <v>252</v>
      </c>
      <c r="C273" s="125" t="s">
        <v>253</v>
      </c>
    </row>
    <row r="274" spans="1:6" x14ac:dyDescent="0.3">
      <c r="A274" s="124" t="s">
        <v>545</v>
      </c>
      <c r="B274" s="246">
        <v>583554683.57889295</v>
      </c>
      <c r="C274" s="246">
        <v>1184259647.3354037</v>
      </c>
    </row>
    <row r="275" spans="1:6" x14ac:dyDescent="0.3">
      <c r="A275" s="124" t="s">
        <v>494</v>
      </c>
      <c r="B275" s="246">
        <v>0</v>
      </c>
      <c r="C275" s="246">
        <v>28819212.262400001</v>
      </c>
    </row>
    <row r="276" spans="1:6" x14ac:dyDescent="0.3">
      <c r="A276" s="124" t="s">
        <v>547</v>
      </c>
      <c r="B276" s="246">
        <v>16966439.998802308</v>
      </c>
      <c r="C276" s="246">
        <v>91755285.639600009</v>
      </c>
    </row>
    <row r="277" spans="1:6" x14ac:dyDescent="0.3">
      <c r="A277" s="124" t="s">
        <v>548</v>
      </c>
      <c r="B277" s="246">
        <v>1734893.001197692</v>
      </c>
      <c r="C277" s="246">
        <v>0</v>
      </c>
    </row>
    <row r="278" spans="1:6" x14ac:dyDescent="0.3">
      <c r="A278" s="124" t="s">
        <v>401</v>
      </c>
      <c r="B278" s="246">
        <v>1543123</v>
      </c>
      <c r="C278" s="246">
        <v>327945</v>
      </c>
    </row>
    <row r="279" spans="1:6" x14ac:dyDescent="0.3">
      <c r="A279" s="124" t="s">
        <v>549</v>
      </c>
      <c r="B279" s="246">
        <v>17766529.292164385</v>
      </c>
      <c r="C279" s="246">
        <v>0</v>
      </c>
    </row>
    <row r="280" spans="1:6" x14ac:dyDescent="0.3">
      <c r="A280" s="124" t="s">
        <v>376</v>
      </c>
      <c r="B280" s="246">
        <v>36585412</v>
      </c>
      <c r="C280" s="246">
        <v>130438665.60000001</v>
      </c>
    </row>
    <row r="281" spans="1:6" x14ac:dyDescent="0.3">
      <c r="A281" s="124" t="s">
        <v>544</v>
      </c>
      <c r="B281" s="246">
        <v>75028261.470889837</v>
      </c>
      <c r="C281" s="246">
        <v>132355301.05369848</v>
      </c>
    </row>
    <row r="282" spans="1:6" x14ac:dyDescent="0.3">
      <c r="A282" s="124" t="s">
        <v>453</v>
      </c>
      <c r="B282" s="246">
        <v>0</v>
      </c>
      <c r="C282" s="246">
        <v>3500000</v>
      </c>
    </row>
    <row r="283" spans="1:6" x14ac:dyDescent="0.3">
      <c r="A283" s="124" t="s">
        <v>515</v>
      </c>
      <c r="B283" s="246">
        <v>0</v>
      </c>
      <c r="C283" s="246">
        <v>71818</v>
      </c>
    </row>
    <row r="284" spans="1:6" x14ac:dyDescent="0.3">
      <c r="A284" s="120" t="s">
        <v>248</v>
      </c>
      <c r="B284" s="106">
        <f>SUM(B274:B283)</f>
        <v>733179342.34194708</v>
      </c>
      <c r="C284" s="106">
        <f>SUM(C274:C283)</f>
        <v>1571527874.8911021</v>
      </c>
      <c r="D284" s="132"/>
      <c r="E284" s="132"/>
      <c r="F284" s="132"/>
    </row>
    <row r="285" spans="1:6" x14ac:dyDescent="0.3">
      <c r="A285" s="13"/>
      <c r="E285" s="132"/>
    </row>
    <row r="286" spans="1:6" x14ac:dyDescent="0.3">
      <c r="A286" s="12" t="s">
        <v>192</v>
      </c>
    </row>
    <row r="287" spans="1:6" x14ac:dyDescent="0.3">
      <c r="A287" s="224" t="s">
        <v>360</v>
      </c>
    </row>
    <row r="288" spans="1:6" x14ac:dyDescent="0.3">
      <c r="A288" s="372" t="s">
        <v>361</v>
      </c>
      <c r="B288" s="372"/>
      <c r="C288" s="90"/>
      <c r="D288" s="97"/>
      <c r="E288" s="97"/>
      <c r="F288" s="97"/>
    </row>
    <row r="289" spans="1:6" ht="27.6" x14ac:dyDescent="0.3">
      <c r="A289" s="370" t="s">
        <v>243</v>
      </c>
      <c r="B289" s="222" t="s">
        <v>355</v>
      </c>
      <c r="C289" s="222" t="s">
        <v>358</v>
      </c>
    </row>
    <row r="290" spans="1:6" x14ac:dyDescent="0.3">
      <c r="A290" s="371"/>
      <c r="B290" s="222" t="s">
        <v>356</v>
      </c>
      <c r="C290" s="223" t="s">
        <v>359</v>
      </c>
    </row>
    <row r="291" spans="1:6" x14ac:dyDescent="0.3">
      <c r="A291" s="124" t="s">
        <v>402</v>
      </c>
      <c r="B291" s="246">
        <v>0</v>
      </c>
      <c r="C291" s="246">
        <v>0</v>
      </c>
      <c r="D291" s="97"/>
      <c r="E291" s="97"/>
    </row>
    <row r="292" spans="1:6" x14ac:dyDescent="0.3">
      <c r="A292" s="222" t="s">
        <v>357</v>
      </c>
      <c r="B292" s="106">
        <f>SUM(B291:B291)</f>
        <v>0</v>
      </c>
      <c r="C292" s="106">
        <f>SUM(C291:C291)</f>
        <v>0</v>
      </c>
    </row>
    <row r="293" spans="1:6" x14ac:dyDescent="0.3">
      <c r="A293" s="225"/>
      <c r="B293" s="226"/>
      <c r="C293" s="226"/>
    </row>
    <row r="294" spans="1:6" x14ac:dyDescent="0.3">
      <c r="A294" s="224" t="s">
        <v>362</v>
      </c>
      <c r="B294" s="226"/>
      <c r="C294" s="226"/>
    </row>
    <row r="295" spans="1:6" x14ac:dyDescent="0.3">
      <c r="A295" s="372" t="s">
        <v>361</v>
      </c>
      <c r="B295" s="372"/>
      <c r="C295" s="221"/>
    </row>
    <row r="296" spans="1:6" ht="27.6" x14ac:dyDescent="0.3">
      <c r="A296" s="370" t="s">
        <v>243</v>
      </c>
      <c r="B296" s="222" t="s">
        <v>355</v>
      </c>
      <c r="C296" s="222" t="s">
        <v>358</v>
      </c>
    </row>
    <row r="297" spans="1:6" x14ac:dyDescent="0.3">
      <c r="A297" s="371"/>
      <c r="B297" s="222" t="s">
        <v>356</v>
      </c>
      <c r="C297" s="223" t="s">
        <v>359</v>
      </c>
      <c r="D297" s="132"/>
      <c r="E297" s="132"/>
      <c r="F297" s="132"/>
    </row>
    <row r="298" spans="1:6" x14ac:dyDescent="0.3">
      <c r="A298" s="124" t="s">
        <v>403</v>
      </c>
      <c r="B298" s="246">
        <v>49094736</v>
      </c>
      <c r="C298" s="246">
        <v>8158680</v>
      </c>
    </row>
    <row r="299" spans="1:6" x14ac:dyDescent="0.3">
      <c r="A299" s="124" t="s">
        <v>134</v>
      </c>
      <c r="B299" s="246">
        <v>0</v>
      </c>
      <c r="C299" s="246">
        <v>0</v>
      </c>
    </row>
    <row r="300" spans="1:6" x14ac:dyDescent="0.3">
      <c r="A300" s="124" t="s">
        <v>404</v>
      </c>
      <c r="B300" s="246">
        <v>43500000</v>
      </c>
      <c r="C300" s="246">
        <v>233628984</v>
      </c>
    </row>
    <row r="301" spans="1:6" x14ac:dyDescent="0.3">
      <c r="A301" s="124" t="s">
        <v>380</v>
      </c>
      <c r="B301" s="246">
        <v>0</v>
      </c>
      <c r="C301" s="246">
        <v>19469082</v>
      </c>
    </row>
    <row r="302" spans="1:6" x14ac:dyDescent="0.3">
      <c r="A302" s="124" t="s">
        <v>405</v>
      </c>
      <c r="B302" s="246">
        <v>7177500</v>
      </c>
      <c r="C302" s="246">
        <v>38548782</v>
      </c>
    </row>
    <row r="303" spans="1:6" x14ac:dyDescent="0.3">
      <c r="A303" s="124" t="s">
        <v>406</v>
      </c>
      <c r="B303" s="246">
        <v>79264909</v>
      </c>
      <c r="C303" s="246">
        <f>432143907</f>
        <v>432143907</v>
      </c>
    </row>
    <row r="304" spans="1:6" x14ac:dyDescent="0.3">
      <c r="A304" s="124" t="s">
        <v>407</v>
      </c>
      <c r="B304" s="246">
        <v>4636365</v>
      </c>
      <c r="C304" s="246">
        <v>20727276</v>
      </c>
    </row>
    <row r="305" spans="1:3" x14ac:dyDescent="0.3">
      <c r="A305" s="124" t="s">
        <v>408</v>
      </c>
      <c r="B305" s="246">
        <v>1575000</v>
      </c>
      <c r="C305" s="246">
        <v>2116365</v>
      </c>
    </row>
    <row r="306" spans="1:3" x14ac:dyDescent="0.3">
      <c r="A306" s="124" t="s">
        <v>409</v>
      </c>
      <c r="B306" s="246">
        <v>0</v>
      </c>
      <c r="C306" s="246">
        <v>324873</v>
      </c>
    </row>
    <row r="307" spans="1:3" x14ac:dyDescent="0.3">
      <c r="A307" s="124" t="s">
        <v>371</v>
      </c>
      <c r="B307" s="246">
        <v>3237811</v>
      </c>
      <c r="C307" s="246">
        <v>7903468</v>
      </c>
    </row>
    <row r="308" spans="1:3" x14ac:dyDescent="0.3">
      <c r="A308" s="124" t="s">
        <v>495</v>
      </c>
      <c r="B308" s="246">
        <v>19267526</v>
      </c>
      <c r="C308" s="246">
        <v>43799049</v>
      </c>
    </row>
    <row r="309" spans="1:3" x14ac:dyDescent="0.3">
      <c r="A309" s="124" t="s">
        <v>410</v>
      </c>
      <c r="B309" s="246">
        <v>2221364</v>
      </c>
      <c r="C309" s="246">
        <v>9625455</v>
      </c>
    </row>
    <row r="310" spans="1:3" x14ac:dyDescent="0.3">
      <c r="A310" s="124" t="s">
        <v>372</v>
      </c>
      <c r="B310" s="246">
        <v>0</v>
      </c>
      <c r="C310" s="246">
        <v>1051667</v>
      </c>
    </row>
    <row r="311" spans="1:3" x14ac:dyDescent="0.3">
      <c r="A311" s="124" t="s">
        <v>411</v>
      </c>
      <c r="B311" s="246">
        <v>0</v>
      </c>
      <c r="C311" s="246">
        <v>0</v>
      </c>
    </row>
    <row r="312" spans="1:3" x14ac:dyDescent="0.3">
      <c r="A312" s="124" t="s">
        <v>412</v>
      </c>
      <c r="B312" s="246">
        <v>1612502</v>
      </c>
      <c r="C312" s="246">
        <v>5162905</v>
      </c>
    </row>
    <row r="313" spans="1:3" x14ac:dyDescent="0.3">
      <c r="A313" s="124" t="s">
        <v>413</v>
      </c>
      <c r="B313" s="246">
        <v>1951791</v>
      </c>
      <c r="C313" s="246">
        <v>5887397</v>
      </c>
    </row>
    <row r="314" spans="1:3" x14ac:dyDescent="0.3">
      <c r="A314" s="124" t="s">
        <v>414</v>
      </c>
      <c r="B314" s="246">
        <v>600000</v>
      </c>
      <c r="C314" s="246">
        <v>127272</v>
      </c>
    </row>
    <row r="315" spans="1:3" x14ac:dyDescent="0.3">
      <c r="A315" s="124" t="s">
        <v>415</v>
      </c>
      <c r="B315" s="246">
        <v>0</v>
      </c>
      <c r="C315" s="246">
        <v>10200000</v>
      </c>
    </row>
    <row r="316" spans="1:3" x14ac:dyDescent="0.3">
      <c r="A316" s="124" t="s">
        <v>416</v>
      </c>
      <c r="B316" s="246">
        <v>1769091</v>
      </c>
      <c r="C316" s="246">
        <v>7715453</v>
      </c>
    </row>
    <row r="317" spans="1:3" x14ac:dyDescent="0.3">
      <c r="A317" s="124" t="s">
        <v>373</v>
      </c>
      <c r="B317" s="246">
        <v>454545</v>
      </c>
      <c r="C317" s="246">
        <v>18472079</v>
      </c>
    </row>
    <row r="318" spans="1:3" x14ac:dyDescent="0.3">
      <c r="A318" s="124" t="s">
        <v>417</v>
      </c>
      <c r="B318" s="246">
        <v>0</v>
      </c>
      <c r="C318" s="246">
        <v>0</v>
      </c>
    </row>
    <row r="319" spans="1:3" x14ac:dyDescent="0.3">
      <c r="A319" s="124" t="s">
        <v>418</v>
      </c>
      <c r="B319" s="246">
        <v>3939911</v>
      </c>
      <c r="C319" s="246">
        <v>11098634</v>
      </c>
    </row>
    <row r="320" spans="1:3" x14ac:dyDescent="0.3">
      <c r="A320" s="124" t="s">
        <v>419</v>
      </c>
      <c r="B320" s="246">
        <v>0</v>
      </c>
      <c r="C320" s="246">
        <v>6212874</v>
      </c>
    </row>
    <row r="321" spans="1:8" x14ac:dyDescent="0.3">
      <c r="A321" s="124" t="s">
        <v>420</v>
      </c>
      <c r="B321" s="246">
        <v>3381818</v>
      </c>
      <c r="C321" s="246">
        <v>8527273</v>
      </c>
    </row>
    <row r="322" spans="1:8" x14ac:dyDescent="0.3">
      <c r="A322" s="124" t="s">
        <v>516</v>
      </c>
      <c r="B322" s="246">
        <v>0</v>
      </c>
      <c r="C322" s="246">
        <v>13149746.209999999</v>
      </c>
    </row>
    <row r="323" spans="1:8" x14ac:dyDescent="0.3">
      <c r="A323" s="124" t="s">
        <v>421</v>
      </c>
      <c r="B323" s="246">
        <v>0</v>
      </c>
      <c r="C323" s="246">
        <v>0</v>
      </c>
    </row>
    <row r="324" spans="1:8" x14ac:dyDescent="0.3">
      <c r="A324" s="222" t="s">
        <v>357</v>
      </c>
      <c r="B324" s="245">
        <f>SUM(B298:B323)</f>
        <v>223684869</v>
      </c>
      <c r="C324" s="245">
        <f>SUM(C298:C323)</f>
        <v>904051221.21000004</v>
      </c>
      <c r="E324" s="178"/>
    </row>
    <row r="325" spans="1:8" x14ac:dyDescent="0.3">
      <c r="A325" s="12"/>
    </row>
    <row r="326" spans="1:8" x14ac:dyDescent="0.3">
      <c r="A326" s="373" t="s">
        <v>193</v>
      </c>
      <c r="B326" s="373"/>
      <c r="C326" s="373"/>
      <c r="D326" s="373"/>
      <c r="E326" s="373"/>
    </row>
    <row r="327" spans="1:8" x14ac:dyDescent="0.3">
      <c r="A327" s="11" t="s">
        <v>213</v>
      </c>
    </row>
    <row r="328" spans="1:8" x14ac:dyDescent="0.3">
      <c r="A328" s="12"/>
    </row>
    <row r="329" spans="1:8" x14ac:dyDescent="0.3">
      <c r="A329" s="12" t="s">
        <v>367</v>
      </c>
    </row>
    <row r="330" spans="1:8" x14ac:dyDescent="0.3">
      <c r="A330" s="219" t="s">
        <v>155</v>
      </c>
      <c r="B330" s="219" t="s">
        <v>351</v>
      </c>
      <c r="C330" s="219" t="s">
        <v>352</v>
      </c>
      <c r="D330" s="166"/>
      <c r="E330" s="156"/>
      <c r="F330" s="161"/>
      <c r="G330" s="161"/>
      <c r="H330" s="1"/>
    </row>
    <row r="331" spans="1:8" x14ac:dyDescent="0.3">
      <c r="A331" s="124" t="s">
        <v>454</v>
      </c>
      <c r="B331" s="246">
        <v>19596241</v>
      </c>
      <c r="C331" s="246">
        <v>12051298</v>
      </c>
      <c r="D331" s="166"/>
      <c r="E331" s="156"/>
      <c r="F331" s="161"/>
      <c r="G331" s="161"/>
      <c r="H331" s="1"/>
    </row>
    <row r="332" spans="1:8" s="220" customFormat="1" x14ac:dyDescent="0.3">
      <c r="A332" s="152" t="s">
        <v>248</v>
      </c>
      <c r="B332" s="245">
        <f>SUM(B331:B331)</f>
        <v>19596241</v>
      </c>
      <c r="C332" s="245">
        <f>SUM(C331:C331)</f>
        <v>12051298</v>
      </c>
      <c r="D332" s="155"/>
      <c r="E332" s="156"/>
      <c r="F332" s="161"/>
      <c r="G332" s="161"/>
    </row>
    <row r="333" spans="1:8" x14ac:dyDescent="0.3">
      <c r="A333" s="11"/>
    </row>
    <row r="334" spans="1:8" x14ac:dyDescent="0.3">
      <c r="A334" s="12" t="s">
        <v>368</v>
      </c>
    </row>
    <row r="335" spans="1:8" x14ac:dyDescent="0.3">
      <c r="A335" s="11" t="s">
        <v>213</v>
      </c>
    </row>
    <row r="336" spans="1:8" x14ac:dyDescent="0.3">
      <c r="A336" s="11"/>
    </row>
    <row r="337" spans="1:2" x14ac:dyDescent="0.3">
      <c r="A337" s="12" t="s">
        <v>277</v>
      </c>
    </row>
    <row r="338" spans="1:2" x14ac:dyDescent="0.3">
      <c r="A338" s="12"/>
    </row>
    <row r="339" spans="1:2" x14ac:dyDescent="0.3">
      <c r="A339" s="12" t="s">
        <v>194</v>
      </c>
    </row>
    <row r="340" spans="1:2" x14ac:dyDescent="0.3">
      <c r="A340" s="11" t="s">
        <v>213</v>
      </c>
    </row>
    <row r="342" spans="1:2" x14ac:dyDescent="0.3">
      <c r="A342" s="12" t="s">
        <v>195</v>
      </c>
    </row>
    <row r="343" spans="1:2" x14ac:dyDescent="0.3">
      <c r="A343" s="11" t="s">
        <v>213</v>
      </c>
    </row>
    <row r="345" spans="1:2" x14ac:dyDescent="0.3">
      <c r="A345" s="12" t="s">
        <v>369</v>
      </c>
      <c r="B345" s="230"/>
    </row>
    <row r="346" spans="1:2" x14ac:dyDescent="0.3">
      <c r="A346" s="230" t="s">
        <v>370</v>
      </c>
      <c r="B346" s="230"/>
    </row>
    <row r="347" spans="1:2" x14ac:dyDescent="0.3">
      <c r="A347" s="230"/>
      <c r="B347" s="230"/>
    </row>
    <row r="348" spans="1:2" ht="14.4" customHeight="1" x14ac:dyDescent="0.3">
      <c r="A348" s="374" t="s">
        <v>353</v>
      </c>
      <c r="B348" s="375"/>
    </row>
    <row r="349" spans="1:2" ht="14.4" customHeight="1" x14ac:dyDescent="0.3">
      <c r="A349" s="351" t="s">
        <v>363</v>
      </c>
      <c r="B349" s="352"/>
    </row>
    <row r="350" spans="1:2" ht="14.4" customHeight="1" x14ac:dyDescent="0.3">
      <c r="A350" s="351" t="s">
        <v>462</v>
      </c>
      <c r="B350" s="352"/>
    </row>
    <row r="351" spans="1:2" ht="14.4" customHeight="1" x14ac:dyDescent="0.3">
      <c r="A351" s="351" t="s">
        <v>354</v>
      </c>
      <c r="B351" s="352"/>
    </row>
    <row r="352" spans="1:2" x14ac:dyDescent="0.3">
      <c r="A352" s="351" t="s">
        <v>364</v>
      </c>
      <c r="B352" s="352"/>
    </row>
    <row r="353" spans="1:6" ht="14.4" customHeight="1" x14ac:dyDescent="0.3">
      <c r="A353" s="351" t="s">
        <v>463</v>
      </c>
      <c r="B353" s="352"/>
    </row>
    <row r="354" spans="1:6" ht="14.4" customHeight="1" x14ac:dyDescent="0.3">
      <c r="A354" s="351" t="s">
        <v>464</v>
      </c>
      <c r="B354" s="352"/>
    </row>
    <row r="355" spans="1:6" ht="14.4" customHeight="1" x14ac:dyDescent="0.3">
      <c r="A355" s="351" t="s">
        <v>465</v>
      </c>
      <c r="B355" s="352"/>
    </row>
    <row r="356" spans="1:6" ht="14.4" customHeight="1" x14ac:dyDescent="0.3">
      <c r="A356" s="351" t="s">
        <v>466</v>
      </c>
      <c r="B356" s="352"/>
    </row>
    <row r="357" spans="1:6" ht="14.4" customHeight="1" x14ac:dyDescent="0.3">
      <c r="A357" s="351" t="s">
        <v>467</v>
      </c>
      <c r="B357" s="352"/>
    </row>
    <row r="358" spans="1:6" ht="14.4" customHeight="1" x14ac:dyDescent="0.3">
      <c r="A358" s="12"/>
    </row>
    <row r="359" spans="1:6" x14ac:dyDescent="0.3">
      <c r="A359" s="14" t="s">
        <v>282</v>
      </c>
    </row>
    <row r="360" spans="1:6" x14ac:dyDescent="0.3">
      <c r="A360" s="354" t="s">
        <v>196</v>
      </c>
      <c r="B360" s="354"/>
      <c r="C360" s="354"/>
      <c r="D360" s="354"/>
      <c r="E360" s="354"/>
      <c r="F360" s="135"/>
    </row>
    <row r="361" spans="1:6" x14ac:dyDescent="0.3">
      <c r="A361" s="10"/>
    </row>
    <row r="362" spans="1:6" ht="14.4" customHeight="1" x14ac:dyDescent="0.3">
      <c r="A362" s="14" t="s">
        <v>281</v>
      </c>
    </row>
    <row r="363" spans="1:6" x14ac:dyDescent="0.3">
      <c r="A363" s="353" t="s">
        <v>197</v>
      </c>
      <c r="B363" s="353"/>
      <c r="C363" s="353"/>
      <c r="D363" s="353"/>
      <c r="E363" s="353"/>
      <c r="F363" s="92"/>
    </row>
    <row r="364" spans="1:6" x14ac:dyDescent="0.3">
      <c r="A364" s="227"/>
      <c r="B364" s="227"/>
      <c r="C364" s="227"/>
      <c r="D364" s="227"/>
      <c r="E364" s="92"/>
      <c r="F364" s="92"/>
    </row>
    <row r="365" spans="1:6" x14ac:dyDescent="0.3">
      <c r="A365" s="14" t="s">
        <v>280</v>
      </c>
    </row>
    <row r="366" spans="1:6" x14ac:dyDescent="0.3">
      <c r="A366" s="11" t="s">
        <v>213</v>
      </c>
    </row>
    <row r="367" spans="1:6" x14ac:dyDescent="0.3">
      <c r="A367" s="13"/>
    </row>
    <row r="368" spans="1:6" x14ac:dyDescent="0.3">
      <c r="A368" s="14" t="s">
        <v>279</v>
      </c>
    </row>
    <row r="369" spans="1:8" x14ac:dyDescent="0.3">
      <c r="A369" s="11" t="s">
        <v>213</v>
      </c>
    </row>
    <row r="370" spans="1:8" x14ac:dyDescent="0.3">
      <c r="A370" s="13"/>
    </row>
    <row r="371" spans="1:8" x14ac:dyDescent="0.3">
      <c r="A371" s="14" t="s">
        <v>278</v>
      </c>
    </row>
    <row r="372" spans="1:8" x14ac:dyDescent="0.3">
      <c r="A372" s="354" t="s">
        <v>422</v>
      </c>
      <c r="B372" s="354"/>
      <c r="C372" s="354"/>
      <c r="D372" s="354"/>
      <c r="E372" s="92"/>
      <c r="F372" s="92"/>
    </row>
    <row r="373" spans="1:8" x14ac:dyDescent="0.3">
      <c r="A373" s="15"/>
    </row>
    <row r="374" spans="1:8" x14ac:dyDescent="0.3">
      <c r="A374" s="8"/>
    </row>
    <row r="377" spans="1:8" x14ac:dyDescent="0.3">
      <c r="G377" s="235"/>
      <c r="H377" s="235"/>
    </row>
    <row r="378" spans="1:8" x14ac:dyDescent="0.3">
      <c r="G378" s="235"/>
      <c r="H378" s="235"/>
    </row>
    <row r="379" spans="1:8" x14ac:dyDescent="0.3">
      <c r="G379" s="235"/>
      <c r="H379" s="235"/>
    </row>
    <row r="380" spans="1:8" x14ac:dyDescent="0.3">
      <c r="G380" s="235"/>
      <c r="H380" s="235"/>
    </row>
    <row r="381" spans="1:8" x14ac:dyDescent="0.3">
      <c r="G381" s="235"/>
      <c r="H381" s="235"/>
    </row>
  </sheetData>
  <autoFilter ref="B65:E106" xr:uid="{00000000-0001-0000-0500-000000000000}"/>
  <mergeCells count="50">
    <mergeCell ref="A120:A121"/>
    <mergeCell ref="B120:B121"/>
    <mergeCell ref="A372:D372"/>
    <mergeCell ref="A62:B62"/>
    <mergeCell ref="A110:A111"/>
    <mergeCell ref="B110:B111"/>
    <mergeCell ref="C110:C111"/>
    <mergeCell ref="D110:D111"/>
    <mergeCell ref="A289:A290"/>
    <mergeCell ref="A296:A297"/>
    <mergeCell ref="A288:B288"/>
    <mergeCell ref="A295:B295"/>
    <mergeCell ref="A326:E326"/>
    <mergeCell ref="A348:B348"/>
    <mergeCell ref="A349:B349"/>
    <mergeCell ref="A350:B350"/>
    <mergeCell ref="A54:G54"/>
    <mergeCell ref="E110:E111"/>
    <mergeCell ref="H6:M6"/>
    <mergeCell ref="A22:D22"/>
    <mergeCell ref="A20:D20"/>
    <mergeCell ref="A10:D10"/>
    <mergeCell ref="A18:D18"/>
    <mergeCell ref="A8:B8"/>
    <mergeCell ref="A6:D6"/>
    <mergeCell ref="A48:D48"/>
    <mergeCell ref="A19:D19"/>
    <mergeCell ref="A34:D34"/>
    <mergeCell ref="A37:D37"/>
    <mergeCell ref="A28:D28"/>
    <mergeCell ref="A23:D23"/>
    <mergeCell ref="A12:D14"/>
    <mergeCell ref="A1:G2"/>
    <mergeCell ref="A3:G3"/>
    <mergeCell ref="A5:B5"/>
    <mergeCell ref="A49:D49"/>
    <mergeCell ref="A43:D43"/>
    <mergeCell ref="A46:D46"/>
    <mergeCell ref="A31:D31"/>
    <mergeCell ref="A26:D26"/>
    <mergeCell ref="A40:D40"/>
    <mergeCell ref="A351:B351"/>
    <mergeCell ref="A352:B352"/>
    <mergeCell ref="A363:E363"/>
    <mergeCell ref="A360:E360"/>
    <mergeCell ref="A353:B353"/>
    <mergeCell ref="A354:B354"/>
    <mergeCell ref="A355:B355"/>
    <mergeCell ref="A356:B356"/>
    <mergeCell ref="A357:B357"/>
  </mergeCells>
  <pageMargins left="0.23622047244094491" right="0.23622047244094491" top="0.74803149606299213" bottom="0.74803149606299213" header="0.31496062992125984" footer="0.31496062992125984"/>
  <pageSetup paperSize="9" scale="60" fitToWidth="0" orientation="portrait" r:id="rId1"/>
  <rowBreaks count="4" manualBreakCount="4">
    <brk id="50" max="16383" man="1"/>
    <brk id="215" max="16383" man="1"/>
    <brk id="285" max="16383" man="1"/>
    <brk id="336" max="16383" man="1"/>
  </rowBreaks>
  <colBreaks count="1" manualBreakCount="1">
    <brk id="7" max="1048575" man="1"/>
  </colBreaks>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3" Type="http://schemas.openxmlformats.org/package/2006/relationships/digital-signature/signature" Target="sig3.xml"/><Relationship Id="rId7" Type="http://schemas.openxmlformats.org/package/2006/relationships/digital-signature/signature" Target="sig7.xml"/><Relationship Id="rId12" Type="http://schemas.openxmlformats.org/package/2006/relationships/digital-signature/signature" Target="sig12.xml"/><Relationship Id="rId2" Type="http://schemas.openxmlformats.org/package/2006/relationships/digital-signature/signature" Target="sig2.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0" Type="http://schemas.openxmlformats.org/package/2006/relationships/digital-signature/signature" Target="sig10.xml"/><Relationship Id="rId4" Type="http://schemas.openxmlformats.org/package/2006/relationships/digital-signature/signature" Target="sig4.xml"/><Relationship Id="rId9" Type="http://schemas.openxmlformats.org/package/2006/relationships/digital-signature/signature" Target="sig9.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GhOvrIK09RlrUtj1AxQiK22R0ppMb7GSB7iEYEo+L5s=</DigestValue>
    </Reference>
    <Reference Type="http://www.w3.org/2000/09/xmldsig#Object" URI="#idOfficeObject">
      <DigestMethod Algorithm="http://www.w3.org/2001/04/xmlenc#sha256"/>
      <DigestValue>kohxGS6ksh3MlKgw5xP6Lo41PlbwGtLmiNs3nvdDdG4=</DigestValue>
    </Reference>
    <Reference Type="http://uri.etsi.org/01903#SignedProperties" URI="#idSignedProperties">
      <Transforms>
        <Transform Algorithm="http://www.w3.org/TR/2001/REC-xml-c14n-20010315"/>
      </Transforms>
      <DigestMethod Algorithm="http://www.w3.org/2001/04/xmlenc#sha256"/>
      <DigestValue>o4P6crag8NWRpbHB4dzSjG7EBdJYa8+czuo3pWvYyMY=</DigestValue>
    </Reference>
    <Reference Type="http://www.w3.org/2000/09/xmldsig#Object" URI="#idValidSigLnImg">
      <DigestMethod Algorithm="http://www.w3.org/2001/04/xmlenc#sha256"/>
      <DigestValue>78K62oNTLrSvQ/Ia3OP8+n5JjeAimqvIiHYqcBhK0Pg=</DigestValue>
    </Reference>
    <Reference Type="http://www.w3.org/2000/09/xmldsig#Object" URI="#idInvalidSigLnImg">
      <DigestMethod Algorithm="http://www.w3.org/2001/04/xmlenc#sha256"/>
      <DigestValue>GLbSdItCy3Gd2ZmURiyFq/iVaVgLKwAB7ATSVpalN+Y=</DigestValue>
    </Reference>
  </SignedInfo>
  <SignatureValue>O5FQXH4JDeHC5Tkme06rR9E/d+4mhDSq2TziC0k/HfdBBoIS0lkevAn/9ne4dQhRr3P9E5sAv+WC
lHkOVkSRhyRLLApo1tJrks9Idzo2o6s89hGccl3mS7JbdZzpl32J7cAu6qvdNmH2489f4djmvdXX
ek+t+iNXAC4EGI2JzSWC87zl+nAr14c64t0nh2KXcZ4A5RTQBkv5VXK+0NI7yRxB/X/4aQ7/T/f8
J+6duW5kLzOl2yM2KYkEtqcIPkr9ndaDEl/Z3hk7o4b5gDj4j7qfY9m9cT1+XTCU6J72Tz+oUdmn
f6fe7fGbw+0dZ7JgAeLZOpJsvn/uPp1gV18qEg==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2025-07-10T16:49:07Z</mdssi:Value>
        </mdssi:SignatureTime>
      </SignatureProperty>
    </SignatureProperties>
  </Object>
  <Object Id="idOfficeObject">
    <SignatureProperties>
      <SignatureProperty Id="idOfficeV1Details" Target="#idPackageSignature">
        <SignatureInfoV1 xmlns="http://schemas.microsoft.com/office/2006/digsig">
          <SetupID>{FB61D440-185A-4E02-A335-17323E882029}</SetupID>
          <SignatureText>PATRICIA VIVIANA DAVALOS ACOSTA</SignatureText>
          <SignatureImage/>
          <SignatureComments/>
          <WindowsVersion>10.0</WindowsVersion>
          <OfficeVersion>16.0.18925/26</OfficeVersion>
          <ApplicationVersion>16.0.18925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2025-07-10T16:49:07Z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wAC8ANw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Dwv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3ZL5rca1GRHp8Hy8uGW2+2Y22KPSBD6MwRTvdCgcQm0=</DigestValue>
    </Reference>
    <Reference Type="http://www.w3.org/2000/09/xmldsig#Object" URI="#idOfficeObject">
      <DigestMethod Algorithm="http://www.w3.org/2001/04/xmlenc#sha256"/>
      <DigestValue>BIh7nkLHsKKxLQDcD1Tu26y7VhsDxyZe7MK+uX0C9l0=</DigestValue>
    </Reference>
    <Reference Type="http://uri.etsi.org/01903#SignedProperties" URI="#idSignedProperties">
      <Transforms>
        <Transform Algorithm="http://www.w3.org/TR/2001/REC-xml-c14n-20010315"/>
      </Transforms>
      <DigestMethod Algorithm="http://www.w3.org/2001/04/xmlenc#sha256"/>
      <DigestValue>MPrBkHpqtQURC9X0zFsnNZJYtyc1eibKgJZ04XTJhpA=</DigestValue>
    </Reference>
    <Reference Type="http://www.w3.org/2000/09/xmldsig#Object" URI="#idValidSigLnImg">
      <DigestMethod Algorithm="http://www.w3.org/2001/04/xmlenc#sha256"/>
      <DigestValue>xJbTYHmjU6y8rZBVP5gdDueNU92Ma7HFwN4eS3JiWbY=</DigestValue>
    </Reference>
    <Reference Type="http://www.w3.org/2000/09/xmldsig#Object" URI="#idInvalidSigLnImg">
      <DigestMethod Algorithm="http://www.w3.org/2001/04/xmlenc#sha256"/>
      <DigestValue>gfulOcZrGoXuPCeMhhupKPmF9TUMAEqDa7WGmZtZ+mU=</DigestValue>
    </Reference>
  </SignedInfo>
  <SignatureValue>EdWQYkkWONOhOYrtCyDXFwmnUVugOidPTBnFiCQYuCzZ4jQOaakwHgPRlfZrCkFKYadFajlH8V23
5skjuSUuTHv+2UYzSFckrOGCzjjkYr64HlSXVX/JksRGIQAPn3f1MuXVW1T6+qG/Tl0RRM7zNICf
etlka10MvURRlGMbdvGuEL4mxAmyxK63u8bllgiQgY5F4aE3IgtM8r0QcxXYwP0rPxhgcZ3/nYIm
HDlUAgRa4bI00Q965ANGeJuFwWA1qnRi/MK0CwNxgyb+EWB+sgJHhjPWm94II8tTnO9WfoqiI9g9
jCzUT8fG2cV42bOXiZEAcTo1UaSZkFmIFaLLMg==</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2025-07-10T21:22:25Z</mdssi:Value>
        </mdssi:SignatureTime>
      </SignatureProperty>
    </SignatureProperties>
  </Object>
  <Object Id="idOfficeObject">
    <SignatureProperties>
      <SignatureProperty Id="idOfficeV1Details" Target="#idPackageSignature">
        <SignatureInfoV1 xmlns="http://schemas.microsoft.com/office/2006/digsig">
          <SetupID>{87AF775B-58E0-4D78-B2B8-A1F0018586DE}</SetupID>
          <SignatureText>ANIBAL CASAS ARREGUI</SignatureText>
          <SignatureImage/>
          <SignatureComments/>
          <WindowsVersion>10.0</WindowsVersion>
          <OfficeVersion>16.0.18925/26</OfficeVersion>
          <ApplicationVersion>16.0.18925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2025-07-10T21:22:25Z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QAwAC8ANwAvADIAMAAyADUA//8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C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U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Dm1hkmseemNT258Rpd8J1TcpJMbji85q2lQpGvSPhZ4=</DigestValue>
    </Reference>
    <Reference Type="http://www.w3.org/2000/09/xmldsig#Object" URI="#idOfficeObject">
      <DigestMethod Algorithm="http://www.w3.org/2001/04/xmlenc#sha256"/>
      <DigestValue>bhl8g5JvbXTByzfaOX2OfCrzU5B2DOsTVvB2ttvYfVo=</DigestValue>
    </Reference>
    <Reference Type="http://uri.etsi.org/01903#SignedProperties" URI="#idSignedProperties">
      <Transforms>
        <Transform Algorithm="http://www.w3.org/TR/2001/REC-xml-c14n-20010315"/>
      </Transforms>
      <DigestMethod Algorithm="http://www.w3.org/2001/04/xmlenc#sha256"/>
      <DigestValue>JySe89Ehqw1O0JacBmgCMc+g5RbhBzXUqrBn0MOwgbU=</DigestValue>
    </Reference>
    <Reference Type="http://www.w3.org/2000/09/xmldsig#Object" URI="#idValidSigLnImg">
      <DigestMethod Algorithm="http://www.w3.org/2001/04/xmlenc#sha256"/>
      <DigestValue>fddiB5UadX+djHG9WFlO7yCKL0oBvaiKRYR166BTT88=</DigestValue>
    </Reference>
    <Reference Type="http://www.w3.org/2000/09/xmldsig#Object" URI="#idInvalidSigLnImg">
      <DigestMethod Algorithm="http://www.w3.org/2001/04/xmlenc#sha256"/>
      <DigestValue>7BtWOD5ZrrwRI1xLbaEPz+HfLzz0zBxGExZzXaVgFR0=</DigestValue>
    </Reference>
  </SignedInfo>
  <SignatureValue>l4x1rsjDSVO9NmAx1VZAHsWIn1/sNa/B5x1IdVGgsbyopAyVuQv7pgX9qK67OO7BLYnr5aDAQqV1
ZJvCBmAOEzLo0qaR9zNQkDp0L5AxwU5cklutzDTg3Pu3d2xKuLU2+UkYVuXxdD3lLk9mbtw5hjBo
AYqjAiQQEIViOBwEiy28u1G93WVwvJffpuZSP+80rWYpfzwVECPqSfYxXL3iq5Y3QI+TIA4N39nh
aJKqKnve0KjjZjNmAEsmnbiTkaUjFkPRNENJMtiO6Jd36V40hLk4yBMCHpKTKMSkLHqeWZ1Ft+lG
JzSKBLqaziAB4YusQuJQWj89rfLWlUrxMCQ0Ig==</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2025-07-10T21:22:36Z</mdssi:Value>
        </mdssi:SignatureTime>
      </SignatureProperty>
    </SignatureProperties>
  </Object>
  <Object Id="idOfficeObject">
    <SignatureProperties>
      <SignatureProperty Id="idOfficeV1Details" Target="#idPackageSignature">
        <SignatureInfoV1 xmlns="http://schemas.microsoft.com/office/2006/digsig">
          <SetupID>{F18AADE8-F69F-4565-8AE5-39A9697CF1DF}</SetupID>
          <SignatureText>ANIBAL CASAS ARREGUI</SignatureText>
          <SignatureImage/>
          <SignatureComments/>
          <WindowsVersion>10.0</WindowsVersion>
          <OfficeVersion>16.0.18925/26</OfficeVersion>
          <ApplicationVersion>16.0.18925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2025-07-10T21:22:36Z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QAwAC8ANwAvADIAMAAyADUAaQ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TFwAAAAcKDQcKDQcJDQ4WMShFrjFU1TJV1gECBAIDBAECBQoRKyZBowsTMQAAAAAAfqbJd6PIeqDCQFZ4JTd0Lk/HMVPSGy5uFiE4GypVJ0KnHjN9AAABYBkAAACcz+7S6ffb7fnC0t1haH0hMm8aLXIuT8ggOIwoRKslP58cK08AAAEAAAAAAMHg9P///////////+bm5k9SXjw/SzBRzTFU0y1NwSAyVzFGXwEBAhMXCA8mnM/u69/SvI9jt4tgjIR9FBosDBEjMVTUMlXWMVPRKUSeDxk4AAAAAAAAAADT6ff///////+Tk5MjK0krSbkvUcsuT8YVJFoTIFIrSbgtTcEQHEdqGQAAAJzP7vT6/bTa8kRleixHhy1Nwi5PxiQtTnBwcJKSki81SRwtZAgOIwAAAAAAweD02+35gsLqZ5q6Jz1jNEJyOUZ4qamp+/v7////wdPeVnCJAQECExcAAACv1/Ho8/ubzu6CwuqMudS3u769vb3////////////L5fZymsABAgMAAAAAAK/X8fz9/uLx+snk9uTy+vz9/v///////////////8vl9nKawAECA0MkAAAAotHvtdryxOL1xOL1tdry0+r32+350+r3tdryxOL1pdPvc5rAAQIDAAAAAABpj7ZnjrZqj7Zqj7ZnjrZtkbdukrdtkbdnjrZqj7ZojrZ3rdUCAwQTFw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U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N+z+IH6HkfToI4nztvWbch/tTP1x7TLYzCfvoeDnOJY=</DigestValue>
    </Reference>
    <Reference Type="http://www.w3.org/2000/09/xmldsig#Object" URI="#idOfficeObject">
      <DigestMethod Algorithm="http://www.w3.org/2001/04/xmlenc#sha256"/>
      <DigestValue>bpapdSNYiTDzEtoiWv7tjvyQs4VS4Oshxv48Gn3M2eM=</DigestValue>
    </Reference>
    <Reference Type="http://uri.etsi.org/01903#SignedProperties" URI="#idSignedProperties">
      <Transforms>
        <Transform Algorithm="http://www.w3.org/TR/2001/REC-xml-c14n-20010315"/>
      </Transforms>
      <DigestMethod Algorithm="http://www.w3.org/2001/04/xmlenc#sha256"/>
      <DigestValue>4BvSGVy90KGz810NhfgXcbGesEzjITVkuskbhxj6XLM=</DigestValue>
    </Reference>
    <Reference Type="http://www.w3.org/2000/09/xmldsig#Object" URI="#idValidSigLnImg">
      <DigestMethod Algorithm="http://www.w3.org/2001/04/xmlenc#sha256"/>
      <DigestValue>fddiB5UadX+djHG9WFlO7yCKL0oBvaiKRYR166BTT88=</DigestValue>
    </Reference>
    <Reference Type="http://www.w3.org/2000/09/xmldsig#Object" URI="#idInvalidSigLnImg">
      <DigestMethod Algorithm="http://www.w3.org/2001/04/xmlenc#sha256"/>
      <DigestValue>ZN6KDEwb1BSW/uSTx+ebZ1GIoJkUdylMXfEGwkN2a9U=</DigestValue>
    </Reference>
  </SignedInfo>
  <SignatureValue>ctaVG6ifzzbTwEddyK4nyfcJbJ5wAeMm1DzorWtM3yh6Alz6KP36O3VmAT6V6dbSfsMn3bgNKh92
8Tna34GYJRy+WFtxOdyFKZ1LUTrQ8o+col48Gwc7465k3l0nqVuZ/pjRYt+8lBKEsUFZ++bQLoJO
c/SiKCltLwRl0pGZPCzMOmjzFx2KM940I6wAQHYl++uodXX8s0OQu8cfqe0HZAfW6V2pU5/S70V0
0Ffq3JM1Mztg4CNh99Fq71rzW0JdB+YZDfxP8vuYdFebTF9oR3MXjv/ziDArVxM30Cmw4YfOOIbV
ZOJTXf5uhIIH9PG0SQryOcQFJVyuap00uhWTlg==</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2025-07-10T21:22:46Z</mdssi:Value>
        </mdssi:SignatureTime>
      </SignatureProperty>
    </SignatureProperties>
  </Object>
  <Object Id="idOfficeObject">
    <SignatureProperties>
      <SignatureProperty Id="idOfficeV1Details" Target="#idPackageSignature">
        <SignatureInfoV1 xmlns="http://schemas.microsoft.com/office/2006/digsig">
          <SetupID>{5AB1912C-A654-4700-BDCA-C6C9A1F4BF82}</SetupID>
          <SignatureText>ANIBAL CASAS ARREGUI</SignatureText>
          <SignatureImage/>
          <SignatureComments/>
          <WindowsVersion>10.0</WindowsVersion>
          <OfficeVersion>16.0.18925/26</OfficeVersion>
          <ApplicationVersion>16.0.18925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2025-07-10T21:22:46Z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QAwAC8ANwAvADIAMAAyADUAaQ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Hg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WBAAAAJzP7vT6/bTa8kRleixHhy1Nwi5PxiQtTnBwcJKSki81SRwtZAgOIwAAAAAAweD02+35gsLqZ5q6Jz1jNEJyOUZ4qamp+/v7////wdPeVnCJAQECLqw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U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DKnAHjoe5qCU97odh6A/X71OGAh5CZdBGby7XQhQuOM=</DigestValue>
    </Reference>
    <Reference Type="http://www.w3.org/2000/09/xmldsig#Object" URI="#idOfficeObject">
      <DigestMethod Algorithm="http://www.w3.org/2001/04/xmlenc#sha256"/>
      <DigestValue>6L0g4xA0isUaqr8mH46Iblu55JDJkfuJUmFBB/so8Zk=</DigestValue>
    </Reference>
    <Reference Type="http://uri.etsi.org/01903#SignedProperties" URI="#idSignedProperties">
      <Transforms>
        <Transform Algorithm="http://www.w3.org/TR/2001/REC-xml-c14n-20010315"/>
      </Transforms>
      <DigestMethod Algorithm="http://www.w3.org/2001/04/xmlenc#sha256"/>
      <DigestValue>sBujkrP3EZZpMzdyRxl4PbZfR5e46c9Z0h3oL7Uu6tg=</DigestValue>
    </Reference>
    <Reference Type="http://www.w3.org/2000/09/xmldsig#Object" URI="#idValidSigLnImg">
      <DigestMethod Algorithm="http://www.w3.org/2001/04/xmlenc#sha256"/>
      <DigestValue>/HwgDCMj3dylpdjgcSG56P2AR8CH5jthCf2hckHUDt4=</DigestValue>
    </Reference>
    <Reference Type="http://www.w3.org/2000/09/xmldsig#Object" URI="#idInvalidSigLnImg">
      <DigestMethod Algorithm="http://www.w3.org/2001/04/xmlenc#sha256"/>
      <DigestValue>GLbSdItCy3Gd2ZmURiyFq/iVaVgLKwAB7ATSVpalN+Y=</DigestValue>
    </Reference>
  </SignedInfo>
  <SignatureValue>AaclwsX0dBRyak98Ny/VvVH9aflSfeXk8gF0vlYwZ4yWNr6SqrscRkMMHj1D2Hsftpd4Te2xgc07
j5gBQN2AhTVV3FthSEYYQgDKoBauLRQmC7gIt4c/JakFooYOOCIpdxAzhBhgd0YdWwN9nX9WIqP/
rx71m3qwowABnKoIBzXkeke2X1YTN8TCKjRKsXJJX2QUZs2AurbvSwBZYV5eYZHPvrEsaCZ5i1B4
OzL2hA9Tny4JrNoDrJlFvXG1Q0XjaXmWbNkGsgnVrx8/5LOFdLGtinyJ4Rqqqyb/DgnahacIXb3y
mECfbSpvd+cYB0Ym1FwVr3r5TJMffhN8HdKS+A==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2025-07-10T16:49:35Z</mdssi:Value>
        </mdssi:SignatureTime>
      </SignatureProperty>
    </SignatureProperties>
  </Object>
  <Object Id="idOfficeObject">
    <SignatureProperties>
      <SignatureProperty Id="idOfficeV1Details" Target="#idPackageSignature">
        <SignatureInfoV1 xmlns="http://schemas.microsoft.com/office/2006/digsig">
          <SetupID>{63C26D1C-FA13-4B8E-AE58-B24466CD1EB3}</SetupID>
          <SignatureText>PATRICIA VIVIANA DAVALOS ACOSTA</SignatureText>
          <SignatureImage/>
          <SignatureComments/>
          <WindowsVersion>10.0</WindowsVersion>
          <OfficeVersion>16.0.18925/26</OfficeVersion>
          <ApplicationVersion>16.0.18925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2025-07-10T16:49:35Z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wAC8ANw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qB9r7YRCESkIRGkAfvTe3verRs/Yjo28143CalGQoYE=</DigestValue>
    </Reference>
    <Reference Type="http://www.w3.org/2000/09/xmldsig#Object" URI="#idOfficeObject">
      <DigestMethod Algorithm="http://www.w3.org/2001/04/xmlenc#sha256"/>
      <DigestValue>74dYmNLHUwLW2iX3tfRstesXOxWV/wRTxLEtvmTSFx4=</DigestValue>
    </Reference>
    <Reference Type="http://uri.etsi.org/01903#SignedProperties" URI="#idSignedProperties">
      <Transforms>
        <Transform Algorithm="http://www.w3.org/TR/2001/REC-xml-c14n-20010315"/>
      </Transforms>
      <DigestMethod Algorithm="http://www.w3.org/2001/04/xmlenc#sha256"/>
      <DigestValue>pHRhHnST1Itfa1SPXRXnHESRuipeS3lZpdE2yLHAuY8=</DigestValue>
    </Reference>
    <Reference Type="http://www.w3.org/2000/09/xmldsig#Object" URI="#idValidSigLnImg">
      <DigestMethod Algorithm="http://www.w3.org/2001/04/xmlenc#sha256"/>
      <DigestValue>/HwgDCMj3dylpdjgcSG56P2AR8CH5jthCf2hckHUDt4=</DigestValue>
    </Reference>
    <Reference Type="http://www.w3.org/2000/09/xmldsig#Object" URI="#idInvalidSigLnImg">
      <DigestMethod Algorithm="http://www.w3.org/2001/04/xmlenc#sha256"/>
      <DigestValue>GLbSdItCy3Gd2ZmURiyFq/iVaVgLKwAB7ATSVpalN+Y=</DigestValue>
    </Reference>
  </SignedInfo>
  <SignatureValue>L+Zrk1vyp7gv9PcoVhxRbDoXDck4R+PbaPBZ4d3HRK4/SduNpq5UZGhkyymy3mCHX28zDsoQk+bN
SoH+/J44scE+975759/qMbhZYorNqQ4MD7wDJgjitfuRJKeTh0EVwP1+7/LFBYVSSCSeZpkDEIQ3
s8vq9MM/55GJeFGJEXf+p21b0MPkHlKRVDDYelobo/OElftSXwDny6V4RXq8d5oFNFaCQkAGlf6M
KBXusK8YLqDNvrH1ilah2RC8QE8f+hQjkEMjfoJsqzJkcMuHkWAzJAN+Fwqg9V2y/PQv3xqeDKhR
V2xffR4QJJT2lUgb6e4cQ2dJ3A4nDGFyxyn3lQ==</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2025-07-10T16:49:44Z</mdssi:Value>
        </mdssi:SignatureTime>
      </SignatureProperty>
    </SignatureProperties>
  </Object>
  <Object Id="idOfficeObject">
    <SignatureProperties>
      <SignatureProperty Id="idOfficeV1Details" Target="#idPackageSignature">
        <SignatureInfoV1 xmlns="http://schemas.microsoft.com/office/2006/digsig">
          <SetupID>{502F1358-859C-4BAD-9DDA-EFFE939E66F3}</SetupID>
          <SignatureText>PATRICIA VIVIANA DAVALOS ACOSTA</SignatureText>
          <SignatureImage/>
          <SignatureComments/>
          <WindowsVersion>10.0</WindowsVersion>
          <OfficeVersion>16.0.18925/26</OfficeVersion>
          <ApplicationVersion>16.0.18925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2025-07-10T16:49:44Z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wAC8ANw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AxgEE1PlG9+Ej06tPVrW9fgfyUd814Ky1R+4JVQA3DQ=</DigestValue>
    </Reference>
    <Reference Type="http://www.w3.org/2000/09/xmldsig#Object" URI="#idOfficeObject">
      <DigestMethod Algorithm="http://www.w3.org/2001/04/xmlenc#sha256"/>
      <DigestValue>izWVDT2Ssml+MQaF8XmmkGRyrcjnimDwsFXY/ACEiMU=</DigestValue>
    </Reference>
    <Reference Type="http://uri.etsi.org/01903#SignedProperties" URI="#idSignedProperties">
      <Transforms>
        <Transform Algorithm="http://www.w3.org/TR/2001/REC-xml-c14n-20010315"/>
      </Transforms>
      <DigestMethod Algorithm="http://www.w3.org/2001/04/xmlenc#sha256"/>
      <DigestValue>Ma4olp30M7yKbGjwvSAHQRfT2ThgkPKzwqKjlkkclW0=</DigestValue>
    </Reference>
    <Reference Type="http://www.w3.org/2000/09/xmldsig#Object" URI="#idValidSigLnImg">
      <DigestMethod Algorithm="http://www.w3.org/2001/04/xmlenc#sha256"/>
      <DigestValue>/HwgDCMj3dylpdjgcSG56P2AR8CH5jthCf2hckHUDt4=</DigestValue>
    </Reference>
    <Reference Type="http://www.w3.org/2000/09/xmldsig#Object" URI="#idInvalidSigLnImg">
      <DigestMethod Algorithm="http://www.w3.org/2001/04/xmlenc#sha256"/>
      <DigestValue>GLbSdItCy3Gd2ZmURiyFq/iVaVgLKwAB7ATSVpalN+Y=</DigestValue>
    </Reference>
  </SignedInfo>
  <SignatureValue>bln5o3/HrNkEYXTjPIwH22CBDKXsxOPw9fMQdTs/Q5qEnElRN0GdS/N7q/VwyLnSH3zzjdGQyJeq
B0uJB3/qTfPnGfg8XwoW7Ybv2OnKIX/LkkoG+JRqEh/gQgB7gb0jjzrOBVOonrjU7evFW5DvBWEC
+1GavxOF87dp8ckjigd+DHzWzE2q1ryJ+Bdngv6lWBTQHTMqjhHzr/uUNmks7y6i2nX00V7bFX4w
BEGqUjTW8n4TLwDFK5XpgQQ/twwrWVxSwNDoNhd/us3aqAr4dM0SMg+34SOaE7IsCNAoQRMfWqid
g7WtrjMBcTlETzq0AzQsQjg2tnu/26SKtQpj3A==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2025-07-10T16:49:53Z</mdssi:Value>
        </mdssi:SignatureTime>
      </SignatureProperty>
    </SignatureProperties>
  </Object>
  <Object Id="idOfficeObject">
    <SignatureProperties>
      <SignatureProperty Id="idOfficeV1Details" Target="#idPackageSignature">
        <SignatureInfoV1 xmlns="http://schemas.microsoft.com/office/2006/digsig">
          <SetupID>{EDBE7D30-059B-46A9-A12A-041F63CBD945}</SetupID>
          <SignatureText>PATRICIA VIVIANA DAVALOS ACOSTA</SignatureText>
          <SignatureImage/>
          <SignatureComments/>
          <WindowsVersion>10.0</WindowsVersion>
          <OfficeVersion>16.0.18925/26</OfficeVersion>
          <ApplicationVersion>16.0.18925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2025-07-10T16:49:53Z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wAC8ANw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cLi+UMlkFhjb+bEEPlZVxVufV2NYHXuQmjvhLimtf3A=</DigestValue>
    </Reference>
    <Reference Type="http://www.w3.org/2000/09/xmldsig#Object" URI="#idOfficeObject">
      <DigestMethod Algorithm="http://www.w3.org/2001/04/xmlenc#sha256"/>
      <DigestValue>I+q8KDuj87z3US868GQdYPfZ85CUazDlq67MWKNP7lE=</DigestValue>
    </Reference>
    <Reference Type="http://uri.etsi.org/01903#SignedProperties" URI="#idSignedProperties">
      <Transforms>
        <Transform Algorithm="http://www.w3.org/TR/2001/REC-xml-c14n-20010315"/>
      </Transforms>
      <DigestMethod Algorithm="http://www.w3.org/2001/04/xmlenc#sha256"/>
      <DigestValue>bVTc+nHLMEFucXrAl2rQd4rKCjd8q43bN5Mh29dbC90=</DigestValue>
    </Reference>
    <Reference Type="http://www.w3.org/2000/09/xmldsig#Object" URI="#idValidSigLnImg">
      <DigestMethod Algorithm="http://www.w3.org/2001/04/xmlenc#sha256"/>
      <DigestValue>/HwgDCMj3dylpdjgcSG56P2AR8CH5jthCf2hckHUDt4=</DigestValue>
    </Reference>
    <Reference Type="http://www.w3.org/2000/09/xmldsig#Object" URI="#idInvalidSigLnImg">
      <DigestMethod Algorithm="http://www.w3.org/2001/04/xmlenc#sha256"/>
      <DigestValue>GLbSdItCy3Gd2ZmURiyFq/iVaVgLKwAB7ATSVpalN+Y=</DigestValue>
    </Reference>
  </SignedInfo>
  <SignatureValue>dfFrK3r4Mk/NluI1BiaDxDDvLfavcWtAmxrV7sar1g7cZE+H1VQ18xojtDxqAGP4/riTz6h+QfsI
HR9PKs6WoIgxtOgB3+XLWBJqe8k2cOKn9KHTTPpTjBeVr3gSiluHu1pvSLSGczcuHrcIHIm7N85w
DSqK29Q3vDG39Kx/EwB9VgclKrPeZQOJ4UCCe1gtLYyMo0WEY7aOPz3Adm/3AIlvUndqWmMc0FTK
aQ1l6zdaKksxsCTG/IJ1jkj4vk2H8YgyPJXD/9I7E6ub9n5lq7PAd9hOgQSqiWtU4IDAukEzfxjx
H3vr2/SKjB5hVWZ8/GYqhgd8HqSnwUtufa+O5A==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2025-07-10T16:50:05Z</mdssi:Value>
        </mdssi:SignatureTime>
      </SignatureProperty>
    </SignatureProperties>
  </Object>
  <Object Id="idOfficeObject">
    <SignatureProperties>
      <SignatureProperty Id="idOfficeV1Details" Target="#idPackageSignature">
        <SignatureInfoV1 xmlns="http://schemas.microsoft.com/office/2006/digsig">
          <SetupID>{9274EC2D-19A4-4109-9A84-328686666AC7}</SetupID>
          <SignatureText>PATRICIA VIVIANA DAVALOS ACOSTA</SignatureText>
          <SignatureImage/>
          <SignatureComments/>
          <WindowsVersion>10.0</WindowsVersion>
          <OfficeVersion>16.0.18925/26</OfficeVersion>
          <ApplicationVersion>16.0.18925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2025-07-10T16:50:05Z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wAC8ANw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4yKsey7QlFkCG0L8MJkBMWdNn66I5H7efjBVy0/F5q4=</DigestValue>
    </Reference>
    <Reference Type="http://www.w3.org/2000/09/xmldsig#Object" URI="#idOfficeObject">
      <DigestMethod Algorithm="http://www.w3.org/2001/04/xmlenc#sha256"/>
      <DigestValue>B2jZXYslfqZP0S6ibG3eWAjCJmNpcWszoO5C65isfEs=</DigestValue>
    </Reference>
    <Reference Type="http://uri.etsi.org/01903#SignedProperties" URI="#idSignedProperties">
      <Transforms>
        <Transform Algorithm="http://www.w3.org/TR/2001/REC-xml-c14n-20010315"/>
      </Transforms>
      <DigestMethod Algorithm="http://www.w3.org/2001/04/xmlenc#sha256"/>
      <DigestValue>8EHYAFwVjBEzZhHWktMn2kGvB3ZcYgID6KJGmP8lFwc=</DigestValue>
    </Reference>
    <Reference Type="http://www.w3.org/2000/09/xmldsig#Object" URI="#idValidSigLnImg">
      <DigestMethod Algorithm="http://www.w3.org/2001/04/xmlenc#sha256"/>
      <DigestValue>/HwgDCMj3dylpdjgcSG56P2AR8CH5jthCf2hckHUDt4=</DigestValue>
    </Reference>
    <Reference Type="http://www.w3.org/2000/09/xmldsig#Object" URI="#idInvalidSigLnImg">
      <DigestMethod Algorithm="http://www.w3.org/2001/04/xmlenc#sha256"/>
      <DigestValue>GLbSdItCy3Gd2ZmURiyFq/iVaVgLKwAB7ATSVpalN+Y=</DigestValue>
    </Reference>
  </SignedInfo>
  <SignatureValue>tVZPbJJ4FogJlm/ZDtOO3WV6kBWn3+PwEeVI7UXuBCCpTArdFhvJwiKZ16Ljw03RMdawFRajFx2r
w2U31kL50AB7QbKrugjN95By21EAKSjRrqqbvWFoVrpSmC1sn/AzFm+ccuO/cPGe5MFDFYxNM4CT
YRhG8EkdOfoMj5cY5n/JTRVX824f7nI9bgP3CUd6JPOWuOLox9rk61MPJFEyfuDOB2GJtefFi1aQ
hMN3t2aqq6x+DeaF0hZM6+r8UmJ2WB4JtBWF8nuSpIzwPsFV8TBbiKmJalMhe68fDpJE2R4sajZf
5y9vifnODzZz8EGKsoz8N0JriCtf9M80mNrVlg==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2025-07-10T16:50:13Z</mdssi:Value>
        </mdssi:SignatureTime>
      </SignatureProperty>
    </SignatureProperties>
  </Object>
  <Object Id="idOfficeObject">
    <SignatureProperties>
      <SignatureProperty Id="idOfficeV1Details" Target="#idPackageSignature">
        <SignatureInfoV1 xmlns="http://schemas.microsoft.com/office/2006/digsig">
          <SetupID>{1504B1CB-FD79-474A-A7A2-B535941B4999}</SetupID>
          <SignatureText>PATRICIA VIVIANA DAVALOS ACOSTA</SignatureText>
          <SignatureImage/>
          <SignatureComments/>
          <WindowsVersion>10.0</WindowsVersion>
          <OfficeVersion>16.0.18925/26</OfficeVersion>
          <ApplicationVersion>16.0.18925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2025-07-10T16:50:13Z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9BsAAKo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wAC8ANw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CsAAAADwAAAGEAAAB+AAAAcQAAAAEAAABVVY9BJrSPQQ8AAABhAAAAEAAAAEwAAAAAAAAAAAAAAAAAAAD//////////2wAAABQAEEAVABSAEkAQwBJAEEAIABEAEEAVgBBAEwATwBTAAcAAAAIAAAABwAAAAgAAAADAAAACAAAAAMAAAAIAAAABAAAAAkAAAAIAAAACAAAAAgAAAAGAAAACgAAAAc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UAAAAMAAAAAQAAABgAAAAMAAAAAAAAABIAAAAMAAAAAQAAAB4AAAAYAAAADgAAAHYAAAA4AQAAhwAAACUAAAAMAAAAAQAAAFQAAAB8AAAADwAAAHYAAABUAAAAhgAAAAEAAABVVY9BJrSPQQ8AAAB2AAAACAAAAEwAAAAAAAAAAAAAAAAAAAD//////////1wAAABDAE8ATgBUAEEARABPAFIACAAAAAoAAAAKAAAABwAAAAgAAAAJAAAACgAAAAgAAABLAAAAQAAAADAAAAAFAAAAIAAAAAEAAAABAAAAEAAAAAAAAAAAAAAARgEAAKAAAAAAAAAAAAAAAEYBAACgAAAAJQAAAAwAAAAC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Object Id="idInvalidSigLnImg">AQAAAGwAAAAAAAAAAAAAAEUBAACfAAAAAAAAAAAAAADRFgAAOwsAACBFTUYAAAEAdCIAALE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KwAAAAPAAAAYQAAAH4AAABxAAAAAQAAAFVVj0EmtI9BDwAAAGEAAAAQAAAATAAAAAAAAAAAAAAAAAAAAP//////////bAAAAFAAQQBUAFIASQBDAEkAQQAgAEQAQQBWAEEATABPAFMABwAAAAgAAAAHAAAACAAAAAMAAAAIAAAAAwAAAAgAAAAEAAAACQAAAAgAAAAIAAAACAAAAAYAAAAKAAAABw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QAAAAwAAAABAAAAGAAAAAwAAAAAAAAAEgAAAAwAAAABAAAAHgAAABgAAAAOAAAAdgAAADgBAACHAAAAJQAAAAwAAAABAAAAVAAAAHwAAAAPAAAAdgAAAFQAAACGAAAAAQAAAFVVj0EmtI9BDwAAAHYAAAAIAAAATAAAAAAAAAAAAAAAAAAAAP//////////XAAAAEMATwBOAFQAQQBEAE8AUgAIAAAACgAAAAoAAAAHAAAACAAAAAkAAAAKAAAACAAAAEsAAABAAAAAMAAAAAUAAAAgAAAAAQAAAAEAAAAQAAAAAAAAAAAAAABGAQAAoAAAAAAAAAAAAAAARgEAAKAAAAAlAAAADAAAAAIAAAAnAAAAGAAAAAUAAAAAAAAA////AAAAAAAlAAAADAAAAAUAAABMAAAAZAAAAA4AAACLAAAANwEAAJsAAAAOAAAAiwAAACoBAAARAAAAIQDwAAAAAAAAAAAAAACAPwAAAAAAAAAAAACAPwAAAAAAAAAAAAAAAAAAAAAAAAAAAAAAAAAAAAAAAAAAJQAAAAwAAAAAAACAKAAAAAwAAAAFAAAAJQAAAAwAAAABAAAAGAAAAAwAAAAAAAAAEgAAAAwAAAABAAAAFgAAAAwAAAAAAAAAVAAAAFQBAAAPAAAAiwAAADYBAACbAAAAAQAAAFVVj0EmtI9BDwAAAIsAAAAsAAAATAAAAAQAAAAOAAAAiwAAADgBAACcAAAApAAAAEYAaQByAG0AYQBkAG8AIABwAG8AcgA6ACAAUABBAFQAUgBJAEMASQBBACAAVgBJAFYASQBBAE4AQQAgAEQAQQBWAEEATABPAFMAIABBAEMATwBTAFQAQQAGAAAAAwAAAAUAAAALAAAABwAAAAgAAAAIAAAABAAAAAgAAAAIAAAABQAAAAMAAAAEAAAABwAAAAgAAAAHAAAACAAAAAMAAAAIAAAAAwAAAAgAAAAEAAAACAAAAAMAAAAIAAAAAwAAAAgAAAAKAAAACAAAAAQAAAAJAAAACAAAAAgAAAAIAAAABgAAAAoAAAAHAAAABAAAAAgAAAAIAAAACgAAAAcAAAAHAAAACA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E77w0yFtFlNjfpxHQJ2qH+SxpJBCDd7hLpXIg3UJxHE=</DigestValue>
    </Reference>
    <Reference Type="http://www.w3.org/2000/09/xmldsig#Object" URI="#idOfficeObject">
      <DigestMethod Algorithm="http://www.w3.org/2001/04/xmlenc#sha256"/>
      <DigestValue>UFgge2jQRalsyuv4/G6WLS1YBxjMbgclvVe3Da6tDJY=</DigestValue>
    </Reference>
    <Reference Type="http://uri.etsi.org/01903#SignedProperties" URI="#idSignedProperties">
      <Transforms>
        <Transform Algorithm="http://www.w3.org/TR/2001/REC-xml-c14n-20010315"/>
      </Transforms>
      <DigestMethod Algorithm="http://www.w3.org/2001/04/xmlenc#sha256"/>
      <DigestValue>xT3NRnOJ5DFoUfmGHGbr4dOztQNEkTUXZCIv/Dm3qg4=</DigestValue>
    </Reference>
    <Reference Type="http://www.w3.org/2000/09/xmldsig#Object" URI="#idValidSigLnImg">
      <DigestMethod Algorithm="http://www.w3.org/2001/04/xmlenc#sha256"/>
      <DigestValue>93BD9aZgZhyywPOwrfwcAVlHjIz45jN6L+++bmP+jAk=</DigestValue>
    </Reference>
    <Reference Type="http://www.w3.org/2000/09/xmldsig#Object" URI="#idInvalidSigLnImg">
      <DigestMethod Algorithm="http://www.w3.org/2001/04/xmlenc#sha256"/>
      <DigestValue>+xxPXSKdkbcDhnjNmqRYFUiDHfJbC16jX4dHauZXLA4=</DigestValue>
    </Reference>
  </SignedInfo>
  <SignatureValue>lmyChjno5iJXTVFn++9OJ5R/VixzxLh/IVWkRdpIp3HWeXvVPokzfpEwN5VrTCWlZ/TdDHPMUf3h
yqxZGdwPQI7wsK9S5Dvccklg0Orrdf/Pl9ep0/wJKqdC8Lq4T0G34WHv/m+byHfsCohspDID52rh
qNBRslBO4O56nGbcGJfZsQHaj7CwAfoVrTpRxgmz6zt13q+YRRY/qMs07Oev1sqZhaB4hUV02dgE
g4yFN+OmxLkvPQiUNxuLbFGA4IPqli4RtDAh4Fc0Cuia7zntlK8chEqShydCCjMfDLY2pXwkolFN
//b6/b2T5tnzwICnwe46vDBnZyXRC5RsYzbudw==</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2025-07-10T21:21:47Z</mdssi:Value>
        </mdssi:SignatureTime>
      </SignatureProperty>
    </SignatureProperties>
  </Object>
  <Object Id="idOfficeObject">
    <SignatureProperties>
      <SignatureProperty Id="idOfficeV1Details" Target="#idPackageSignature">
        <SignatureInfoV1 xmlns="http://schemas.microsoft.com/office/2006/digsig">
          <SetupID>{BBCE9459-E62D-44D2-A04D-E28C36CCB481}</SetupID>
          <SignatureText>ANIBAL CASAS ARREGUI</SignatureText>
          <SignatureImage/>
          <SignatureComments/>
          <WindowsVersion>10.0</WindowsVersion>
          <OfficeVersion>16.0.18925/26</OfficeVersion>
          <ApplicationVersion>16.0.18925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2025-07-10T21:21:47Z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QAwAC8ANw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BB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T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hfW3h16XlJvhVEiA3EQ9s8FAcKFPppGeGcsItvj2PR8=</DigestValue>
    </Reference>
    <Reference Type="http://www.w3.org/2000/09/xmldsig#Object" URI="#idOfficeObject">
      <DigestMethod Algorithm="http://www.w3.org/2001/04/xmlenc#sha256"/>
      <DigestValue>9rDR5bvydpxUZMj2kEeQmytLd0GkFzPUUhP15dqNRYI=</DigestValue>
    </Reference>
    <Reference Type="http://uri.etsi.org/01903#SignedProperties" URI="#idSignedProperties">
      <Transforms>
        <Transform Algorithm="http://www.w3.org/TR/2001/REC-xml-c14n-20010315"/>
      </Transforms>
      <DigestMethod Algorithm="http://www.w3.org/2001/04/xmlenc#sha256"/>
      <DigestValue>RtqBZTTJr2yayyWbKHSURbqEk46nO6c3NvlKUEfBtY4=</DigestValue>
    </Reference>
    <Reference Type="http://www.w3.org/2000/09/xmldsig#Object" URI="#idValidSigLnImg">
      <DigestMethod Algorithm="http://www.w3.org/2001/04/xmlenc#sha256"/>
      <DigestValue>xJbTYHmjU6y8rZBVP5gdDueNU92Ma7HFwN4eS3JiWbY=</DigestValue>
    </Reference>
    <Reference Type="http://www.w3.org/2000/09/xmldsig#Object" URI="#idInvalidSigLnImg">
      <DigestMethod Algorithm="http://www.w3.org/2001/04/xmlenc#sha256"/>
      <DigestValue>zy3iFB7Na/W7YREP64YX2YMRbAK8UhAcCIqvo/a97Bo=</DigestValue>
    </Reference>
  </SignedInfo>
  <SignatureValue>TSWICdIbqfmN3ael8cPXcSCIqqJcd6NHpqmIUo/itqd55UdmivH10KdcuKyWz0IhhI2vrfw6Kwhf
nYxnoKUARGEggE5mfi9n/AGB/gVZ+HCDdMmoTEx65vw7BhqbUaaR3Uklie1kzKbRF35iwy23bdcA
Ig3okM5P7nvbRJ6cNg4jYLVbke4h9KRk4RTApLCDfSZ0AG92Q/pGZh7U6d36n03Ib0hPSgSLgYjp
O/1rVggswRkbnCYjcR3Q+l7WpJ7ipzMEnsN+YzZmNbulIOs4WWcMJHC9MBbDYfqroZvpyL7i8BMy
JMXxzT5IkNzP1OFN+cBo9rqMPcpNh8sipeymDg==</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2025-07-10T21:22:08Z</mdssi:Value>
        </mdssi:SignatureTime>
      </SignatureProperty>
    </SignatureProperties>
  </Object>
  <Object Id="idOfficeObject">
    <SignatureProperties>
      <SignatureProperty Id="idOfficeV1Details" Target="#idPackageSignature">
        <SignatureInfoV1 xmlns="http://schemas.microsoft.com/office/2006/digsig">
          <SetupID>{E9C11AA9-79C9-4750-8E2D-69901197D5E7}</SetupID>
          <SignatureText>ANIBAL CASAS ARREGUI</SignatureText>
          <SignatureImage/>
          <SignatureComments/>
          <WindowsVersion>10.0</WindowsVersion>
          <OfficeVersion>16.0.18925/26</OfficeVersion>
          <ApplicationVersion>16.0.18925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2025-07-10T21:22:08Z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QAwAC8ANwAvADIAMAAyADUA//8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cHU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0MkAAAAotHvtdryxOL1xOL1tdry0+r32+350+r3tdryxOL1pdPvc5rAAQIDAAAAAABpj7ZnjrZqj7Zqj7ZnjrZtkbdukrdtkbdnjrZqj7ZojrZ3rdUCAwTKqg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U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4zKqlF2Ki5IEatuLgTxuQxR/Rv+uuavE2s5ZXTJvI2w=</DigestValue>
    </Reference>
    <Reference Type="http://www.w3.org/2000/09/xmldsig#Object" URI="#idOfficeObject">
      <DigestMethod Algorithm="http://www.w3.org/2001/04/xmlenc#sha256"/>
      <DigestValue>ar4a91CFaq3MqfGepUoMuheg8jwgPjeIRONJbMXRl0Y=</DigestValue>
    </Reference>
    <Reference Type="http://uri.etsi.org/01903#SignedProperties" URI="#idSignedProperties">
      <Transforms>
        <Transform Algorithm="http://www.w3.org/TR/2001/REC-xml-c14n-20010315"/>
      </Transforms>
      <DigestMethod Algorithm="http://www.w3.org/2001/04/xmlenc#sha256"/>
      <DigestValue>fHoHnmH6ck3SZD3695f0A+PT2bGAcjw43mMJAyJY0X8=</DigestValue>
    </Reference>
    <Reference Type="http://www.w3.org/2000/09/xmldsig#Object" URI="#idValidSigLnImg">
      <DigestMethod Algorithm="http://www.w3.org/2001/04/xmlenc#sha256"/>
      <DigestValue>93BD9aZgZhyywPOwrfwcAVlHjIz45jN6L+++bmP+jAk=</DigestValue>
    </Reference>
    <Reference Type="http://www.w3.org/2000/09/xmldsig#Object" URI="#idInvalidSigLnImg">
      <DigestMethod Algorithm="http://www.w3.org/2001/04/xmlenc#sha256"/>
      <DigestValue>Xd8OJsCndP7cSeTThTWEceBRsPGupHBpEX265oOf2po=</DigestValue>
    </Reference>
  </SignedInfo>
  <SignatureValue>JPLUbwf7Ujl9N7yR9sLupRwP5YbCXiq/q6cELxnC+IRC0pUgN8ugTZLjolEvFZDD3DmLb4L2h2z0
MZ6d385hrD7XLNsHgqCTquKAFiV3RAvQOUDK6TJBH4dAs5LYic/OowLrQ8ySHoCgGftbbXPl43LZ
CiAXTEwCHEUyHc3AG8GQ7jJwoDCGHWQtDa94i7WjXZd0Ch8g1h9TbzWwFomT/JSx4jHMVOzN3VjW
B8CFv/OtkP422Nzg2ocgrxO/6/Ou6xTBpPJWLOVH2A0Oty9+wQ2xOaqB0U9AaQM1le64FNx9vXxC
tBWIrHVF7QGglxGrbx79du5F6sPIkP9rDYM7rg==</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7//SvGov/TXKBQBG0bZmbU9EwsHDfOVr3bNGeb7tLPQ=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BmD+vRYinDAucic+Dhpgg8hU9wKLD3L19KCnsrkzpVU=</DigestValue>
      </Reference>
      <Reference URI="/xl/drawings/vmlDrawing2.vml?ContentType=application/vnd.openxmlformats-officedocument.vmlDrawing">
        <DigestMethod Algorithm="http://www.w3.org/2001/04/xmlenc#sha256"/>
        <DigestValue>Frtd5DO8rYsKHdA6iQiSb5AKJERCE20lPOdJusaY7hQ=</DigestValue>
      </Reference>
      <Reference URI="/xl/drawings/vmlDrawing3.vml?ContentType=application/vnd.openxmlformats-officedocument.vmlDrawing">
        <DigestMethod Algorithm="http://www.w3.org/2001/04/xmlenc#sha256"/>
        <DigestValue>CSaMe4lDB61vt42GftgPdnBefDzPVp/l3zQAV552P90=</DigestValue>
      </Reference>
      <Reference URI="/xl/drawings/vmlDrawing4.vml?ContentType=application/vnd.openxmlformats-officedocument.vmlDrawing">
        <DigestMethod Algorithm="http://www.w3.org/2001/04/xmlenc#sha256"/>
        <DigestValue>/HRworXj0ZNau2msX1SjgN0f5AM/7HPn+gzNBaGxMog=</DigestValue>
      </Reference>
      <Reference URI="/xl/drawings/vmlDrawing5.vml?ContentType=application/vnd.openxmlformats-officedocument.vmlDrawing">
        <DigestMethod Algorithm="http://www.w3.org/2001/04/xmlenc#sha256"/>
        <DigestValue>tyLaRyzBTV29iIWs0EQJz/vvSbpQskg/FPw3LTWDjtw=</DigestValue>
      </Reference>
      <Reference URI="/xl/drawings/vmlDrawing6.vml?ContentType=application/vnd.openxmlformats-officedocument.vmlDrawing">
        <DigestMethod Algorithm="http://www.w3.org/2001/04/xmlenc#sha256"/>
        <DigestValue>qWVT/tvagrOjTtRhv5ZiBfPQ4QIjSHxEdL/xEhM5OjQ=</DigestValue>
      </Reference>
      <Reference URI="/xl/media/image1.emf?ContentType=image/x-emf">
        <DigestMethod Algorithm="http://www.w3.org/2001/04/xmlenc#sha256"/>
        <DigestValue>hcTXuaI8kRpIMB7soQnG1S5mBI6eWzS88/q8/yixFho=</DigestValue>
      </Reference>
      <Reference URI="/xl/media/image2.emf?ContentType=image/x-emf">
        <DigestMethod Algorithm="http://www.w3.org/2001/04/xmlenc#sha256"/>
        <DigestValue>YsIFYkCKSnf9ldbv0yCJ6KmbQ751TYOWkQjuH2QMBDw=</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7fLMXxysX57QEJkijcFgJOhtkC+NDUnnHRChUhbDQpQ=</DigestValue>
      </Reference>
      <Reference URI="/xl/styles.xml?ContentType=application/vnd.openxmlformats-officedocument.spreadsheetml.styles+xml">
        <DigestMethod Algorithm="http://www.w3.org/2001/04/xmlenc#sha256"/>
        <DigestValue>G5KPS9eNNbTltti0OXg5RodF1N2kSgNhoTpzhMiXYH4=</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QPPnVq3/cxsAPoX61PO3pPmU3WY5jBpfeWyaTQsKsl4=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NECcM/fCnmKorfSvuzzEUnp7t1wtfWomGR5uIm7Gs/Q=</DigestValue>
      </Reference>
      <Reference URI="/xl/worksheets/sheet2.xml?ContentType=application/vnd.openxmlformats-officedocument.spreadsheetml.worksheet+xml">
        <DigestMethod Algorithm="http://www.w3.org/2001/04/xmlenc#sha256"/>
        <DigestValue>sim88D3K4bfPxxEQQwoUpLG6KXlk/PG0AGMob2QN4LA=</DigestValue>
      </Reference>
      <Reference URI="/xl/worksheets/sheet3.xml?ContentType=application/vnd.openxmlformats-officedocument.spreadsheetml.worksheet+xml">
        <DigestMethod Algorithm="http://www.w3.org/2001/04/xmlenc#sha256"/>
        <DigestValue>IfQ1yQrSfzm86q8em1nvC82N98LW6w0R1P2Xq+Q1r8c=</DigestValue>
      </Reference>
      <Reference URI="/xl/worksheets/sheet4.xml?ContentType=application/vnd.openxmlformats-officedocument.spreadsheetml.worksheet+xml">
        <DigestMethod Algorithm="http://www.w3.org/2001/04/xmlenc#sha256"/>
        <DigestValue>D+SivvDPHCdcJCpT2Imde4fylLIdSvKCo4M0/6nAgho=</DigestValue>
      </Reference>
      <Reference URI="/xl/worksheets/sheet5.xml?ContentType=application/vnd.openxmlformats-officedocument.spreadsheetml.worksheet+xml">
        <DigestMethod Algorithm="http://www.w3.org/2001/04/xmlenc#sha256"/>
        <DigestValue>wJUQbhrD1o5vF98pvp3PnYICK5J//7Qd5GO3IyJZoBc=</DigestValue>
      </Reference>
      <Reference URI="/xl/worksheets/sheet6.xml?ContentType=application/vnd.openxmlformats-officedocument.spreadsheetml.worksheet+xml">
        <DigestMethod Algorithm="http://www.w3.org/2001/04/xmlenc#sha256"/>
        <DigestValue>ECFgoc3gd1YwtIcXdP1sZVusubD7+R8O/hl3N2WjISA=</DigestValue>
      </Reference>
    </Manifest>
    <SignatureProperties>
      <SignatureProperty Id="idSignatureTime" Target="#idPackageSignature">
        <mdssi:SignatureTime xmlns:mdssi="http://schemas.openxmlformats.org/package/2006/digital-signature">
          <mdssi:Format>YYYY-MM-DDThh:mm:ssTZD</mdssi:Format>
          <mdssi:Value>2025-07-10T21:22:16Z</mdssi:Value>
        </mdssi:SignatureTime>
      </SignatureProperty>
    </SignatureProperties>
  </Object>
  <Object Id="idOfficeObject">
    <SignatureProperties>
      <SignatureProperty Id="idOfficeV1Details" Target="#idPackageSignature">
        <SignatureInfoV1 xmlns="http://schemas.microsoft.com/office/2006/digsig">
          <SetupID>{8C41C1D2-8CD0-4ECD-9761-4F7A5CC5F661}</SetupID>
          <SignatureText>ANIBAL CASAS ARREGUI</SignatureText>
          <SignatureImage/>
          <SignatureComments/>
          <WindowsVersion>10.0</WindowsVersion>
          <OfficeVersion>16.0.18925/26</OfficeVersion>
          <ApplicationVersion>16.0.18925</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2025-07-10T21:22:16Z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QAwAC8ANw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BB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UFwAAAAcKDQcKDQcJDQ4WMShFrjFU1TJV1gECBAIDBAECBQoRKyZBowsTMQAAAAAAfqbJd6PIeqDCQFZ4JTd0Lk/HMVPSGy5uFiE4GypVJ0KnHjN9AAABYBkAAACcz+7S6ffb7fnC0t1haH0hMm8aLXIuT8ggOIwoRKslP58cK08AAAEAAAAAAMHg9P///////////+bm5k9SXjw/SzBRzTFU0y1NwSAyVzFGXwEBAhQXCA8mnM/u69/SvI9jt4tgjIR9FBosDBEjMVTUMlXWMVPRKUSeDxk4AAAAAAAAAADT6ff///////+Tk5MjK0krSbkvUcsuT8YVJFoTIFIrSbgtTcEQHEdqGQAAAJzP7vT6/bTa8kRleixHhy1Nwi5PxiQtTnBwcJKSki81SRwtZAgOIwAAAAAAweD02+35gsLqZ5q6Jz1jNEJyOUZ4qamp+/v7////wdPeVnCJAQECFBcAAACv1/Ho8/ubzu6CwuqMudS3u769vb3////////////L5fZymsABAgMAAAAAAK/X8fz9/uLx+snk9uTy+vz9/v///////////////8vl9nKawAECA0MkAAAAotHvtdryxOL1xOL1tdry0+r32+350+r3tdryxOL1pdPvc5rAAQIDAAAAAABpj7ZnjrZqj7Zqj7ZnjrZtkbdukrdtkbdnjrZqj7ZojrZ3rdUCAwQUFw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Gw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UgAGAAAAAwAAAAQAAAAJAAAABgAAAAcAAAAHAAAAAwAAAAcAAAAHAAAABAAAAAMAAAADAAAABwAAAAgAAAADAAAABgAAAAcAAAAFAAAAAwAAAAcAAAAHAAAABgAAAAcAAAAGAAAAAwAAAAcAAAAHAAAABwAAAAYAAAAIAAAACAAAAAM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INFORMACION GENERAL</vt:lpstr>
      <vt:lpstr>BALANCE</vt:lpstr>
      <vt:lpstr>RESULTADO</vt:lpstr>
      <vt:lpstr>PATRIMONIO</vt:lpstr>
      <vt:lpstr>FLUJO</vt:lpstr>
      <vt:lpstr>NOTAS A LOS ESTADOS CONTABLES</vt:lpstr>
      <vt:lpstr>BALANCE!Área_de_impresión</vt:lpstr>
      <vt:lpstr>'INFORMACION GENERAL'!Área_de_impresión</vt:lpstr>
      <vt:lpstr>'NOTAS A LOS ESTADOS CONTABLES'!Área_de_impresión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Vladimir  Aguilera</cp:lastModifiedBy>
  <cp:lastPrinted>2023-08-16T20:21:09Z</cp:lastPrinted>
  <dcterms:created xsi:type="dcterms:W3CDTF">2019-08-27T20:08:22Z</dcterms:created>
  <dcterms:modified xsi:type="dcterms:W3CDTF">2025-07-10T16:45:09Z</dcterms:modified>
</cp:coreProperties>
</file>