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Z:\ENCARGOS ANA\2- SOCIEDADES\1- ACTIVOS\45- GREEN CAPITAL CASA DE BOLSA S.A\8.INFORME SIV\2025\3.30-09\"/>
    </mc:Choice>
  </mc:AlternateContent>
  <xr:revisionPtr revIDLastSave="0" documentId="13_ncr:1_{D4DD9350-267B-4298-B16A-26C30D9C6428}" xr6:coauthVersionLast="47" xr6:coauthVersionMax="47" xr10:uidLastSave="{00000000-0000-0000-0000-000000000000}"/>
  <bookViews>
    <workbookView xWindow="20370" yWindow="-120" windowWidth="29040" windowHeight="15720" tabRatio="883" activeTab="5" xr2:uid="{00000000-000D-0000-FFFF-FFFF00000000}"/>
  </bookViews>
  <sheets>
    <sheet name="INF. GRAL" sheetId="44" r:id="rId1"/>
    <sheet name="BG" sheetId="48" r:id="rId2"/>
    <sheet name="ER" sheetId="26" r:id="rId3"/>
    <sheet name="FE" sheetId="22" r:id="rId4"/>
    <sheet name="PN " sheetId="59" r:id="rId5"/>
    <sheet name="NOTAS" sheetId="58" r:id="rId6"/>
  </sheets>
  <definedNames>
    <definedName name="_xlnm.Print_Area" localSheetId="1">BG!$B$11:$J$89</definedName>
    <definedName name="Beg_Bal">#REF!</definedName>
    <definedName name="Data">#REF!</definedName>
    <definedName name="End_Bal">#REF!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7">#REF!</definedName>
    <definedName name="Excel_BuiltIn__FilterDatabase_8">#REF!</definedName>
    <definedName name="Excel_BuiltIn__FilterDatabase_9">#REF!</definedName>
    <definedName name="Excel_BuiltIn_Print_Area_6" localSheetId="2">#REF!</definedName>
    <definedName name="Excel_BuiltIn_Print_Area_6">#REF!</definedName>
    <definedName name="Excel_BuiltIn_Print_Titles_9">#REF!</definedName>
    <definedName name="Extra_Pay">#REF!</definedName>
    <definedName name="fas">#REF!</definedName>
    <definedName name="Full_Print">#REF!</definedName>
    <definedName name="Header_Row">ROW(#REF!)</definedName>
    <definedName name="hoja7">#REF!</definedName>
    <definedName name="Int">#REF!</definedName>
    <definedName name="Interest_Rate">#REF!</definedName>
    <definedName name="Last_Row">#N/A</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 localSheetId="4">DATE(YEAR([0]!Loan_Start),MONTH([0]!Loan_Start)+Payment_Number,DAY([0]!Loan_Start))</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cost">#REF!</definedName>
    <definedName name="Total_Interest">#REF!</definedName>
    <definedName name="Total_Pay">#REF!</definedName>
    <definedName name="Total_Payment" localSheetId="4">Scheduled_Payment+Extra_Payment</definedName>
    <definedName name="Total_Payment">Scheduled_Payment+Extra_Payment</definedName>
    <definedName name="Values_Entered">IF(Loan_Amount*Interest_Rate*Loan_Years*Loan_Start&gt;0,1,0)</definedName>
  </definedNames>
  <calcPr calcId="181029"/>
  <fileRecoveryPr autoRecover="0"/>
</workbook>
</file>

<file path=xl/calcChain.xml><?xml version="1.0" encoding="utf-8"?>
<calcChain xmlns="http://schemas.openxmlformats.org/spreadsheetml/2006/main">
  <c r="D40" i="26" l="1"/>
  <c r="E408" i="58"/>
  <c r="F467" i="58" l="1"/>
  <c r="E467" i="58"/>
  <c r="G150" i="58" l="1"/>
  <c r="D68" i="26"/>
  <c r="D49" i="26"/>
  <c r="E371" i="58"/>
  <c r="G331" i="58"/>
  <c r="G163" i="58"/>
  <c r="D25" i="26" l="1"/>
  <c r="L19" i="59"/>
  <c r="L85" i="48" l="1"/>
  <c r="D31" i="48"/>
  <c r="E190" i="58" l="1"/>
  <c r="D29" i="48" s="1"/>
  <c r="E446" i="58"/>
  <c r="D22" i="26" l="1"/>
  <c r="D19" i="26"/>
  <c r="D18" i="26"/>
  <c r="D36" i="26" s="1"/>
  <c r="E41" i="22"/>
  <c r="E38" i="22"/>
  <c r="E390" i="58" l="1"/>
  <c r="E391" i="58" s="1"/>
  <c r="D41" i="26" l="1"/>
  <c r="D98" i="26"/>
  <c r="D97" i="26"/>
  <c r="D93" i="26"/>
  <c r="D92" i="26"/>
  <c r="J22" i="59" l="1"/>
  <c r="F22" i="59"/>
  <c r="L23" i="59"/>
  <c r="F411" i="58" l="1"/>
  <c r="F446" i="58"/>
  <c r="H351" i="58" l="1"/>
  <c r="O213" i="58" l="1"/>
  <c r="D91" i="26" l="1"/>
  <c r="E278" i="58"/>
  <c r="O212" i="58"/>
  <c r="I218" i="58"/>
  <c r="G157" i="58" l="1"/>
  <c r="G160" i="58"/>
  <c r="D50" i="48" l="1"/>
  <c r="H120" i="58"/>
  <c r="F120" i="58" l="1"/>
  <c r="F93" i="58"/>
  <c r="H87" i="58"/>
  <c r="H83" i="58"/>
  <c r="D21" i="48" l="1"/>
  <c r="E352" i="58"/>
  <c r="F340" i="58"/>
  <c r="G340" i="58"/>
  <c r="F129" i="58" l="1"/>
  <c r="F99" i="58"/>
  <c r="K98" i="58"/>
  <c r="F90" i="58"/>
  <c r="H98" i="58" l="1"/>
  <c r="D80" i="26"/>
  <c r="F371" i="58" l="1"/>
  <c r="E17" i="22" l="1"/>
  <c r="E22" i="22"/>
  <c r="E31" i="22"/>
  <c r="E37" i="22"/>
  <c r="G41" i="22" l="1"/>
  <c r="E453" i="58"/>
  <c r="D86" i="26" s="1"/>
  <c r="D84" i="26" s="1"/>
  <c r="E411" i="58"/>
  <c r="D46" i="26" s="1"/>
  <c r="I31" i="48"/>
  <c r="E267" i="58"/>
  <c r="I19" i="48" s="1"/>
  <c r="E243" i="58"/>
  <c r="D42" i="48" s="1"/>
  <c r="H22" i="59" l="1"/>
  <c r="K22" i="59"/>
  <c r="L21" i="59"/>
  <c r="L22" i="59" s="1"/>
  <c r="L15" i="59"/>
  <c r="F408" i="58" l="1"/>
  <c r="G174" i="58" l="1"/>
  <c r="F174" i="58"/>
  <c r="D51" i="48" s="1"/>
  <c r="E174" i="58"/>
  <c r="E598" i="58" l="1"/>
  <c r="I88" i="48" s="1"/>
  <c r="E232" i="58" l="1"/>
  <c r="H231" i="58"/>
  <c r="E218" i="58"/>
  <c r="D53" i="48" l="1"/>
  <c r="H108" i="58"/>
  <c r="F86" i="58"/>
  <c r="I82" i="58" l="1"/>
  <c r="F82" i="58" l="1"/>
  <c r="I78" i="48" l="1"/>
  <c r="I70" i="48"/>
  <c r="J78" i="48"/>
  <c r="J35" i="48"/>
  <c r="I40" i="48" l="1"/>
  <c r="J82" i="48"/>
  <c r="I82" i="48"/>
  <c r="I83" i="48" s="1"/>
  <c r="J70" i="48"/>
  <c r="J83" i="48" l="1"/>
  <c r="D64" i="26"/>
  <c r="D61" i="26"/>
  <c r="D81" i="26" s="1"/>
  <c r="G352" i="58"/>
  <c r="F352" i="58"/>
  <c r="H350" i="58"/>
  <c r="H349" i="58"/>
  <c r="H348" i="58"/>
  <c r="H347" i="58"/>
  <c r="J218" i="58"/>
  <c r="N218" i="58"/>
  <c r="M218" i="58"/>
  <c r="L218" i="58"/>
  <c r="K218" i="58"/>
  <c r="H218" i="58"/>
  <c r="G218" i="58"/>
  <c r="F218" i="58"/>
  <c r="O217" i="58"/>
  <c r="O216" i="58"/>
  <c r="O215" i="58"/>
  <c r="O214" i="58"/>
  <c r="O218" i="58" s="1"/>
  <c r="D68" i="48" s="1"/>
  <c r="H352" i="58" l="1"/>
  <c r="F181" i="58" l="1"/>
  <c r="E181" i="58"/>
  <c r="D27" i="48" s="1"/>
  <c r="D37" i="48" s="1"/>
  <c r="I174" i="58"/>
  <c r="H174" i="58"/>
  <c r="H96" i="58"/>
  <c r="H94" i="58"/>
  <c r="F190" i="58" l="1"/>
  <c r="G129" i="58"/>
  <c r="I93" i="58"/>
  <c r="E593" i="58"/>
  <c r="D88" i="48" s="1"/>
  <c r="H89" i="58"/>
  <c r="H88" i="58" s="1"/>
  <c r="H95" i="58"/>
  <c r="H97" i="58"/>
  <c r="H100" i="58"/>
  <c r="H99" i="58" s="1"/>
  <c r="F88" i="58"/>
  <c r="F101" i="58" s="1"/>
  <c r="H86" i="58" l="1"/>
  <c r="H93" i="58"/>
  <c r="K108" i="58"/>
  <c r="K107" i="58" s="1"/>
  <c r="K106" i="58" s="1"/>
  <c r="K111" i="58" s="1"/>
  <c r="I107" i="58"/>
  <c r="I99" i="58"/>
  <c r="I92" i="58" s="1"/>
  <c r="I90" i="58"/>
  <c r="I86" i="58"/>
  <c r="I101" i="58" s="1"/>
  <c r="K100" i="58"/>
  <c r="K99" i="58" s="1"/>
  <c r="K95" i="58"/>
  <c r="K96" i="58"/>
  <c r="K97" i="58"/>
  <c r="K94" i="58"/>
  <c r="K91" i="58"/>
  <c r="K90" i="58" s="1"/>
  <c r="K89" i="58"/>
  <c r="K87" i="58"/>
  <c r="K86" i="58" s="1"/>
  <c r="K83" i="58"/>
  <c r="K82" i="58" s="1"/>
  <c r="K93" i="58" l="1"/>
  <c r="K92" i="58" s="1"/>
  <c r="H91" i="58"/>
  <c r="K79" i="58"/>
  <c r="H90" i="58" l="1"/>
  <c r="H101" i="58"/>
  <c r="K101" i="58"/>
  <c r="H82" i="58"/>
  <c r="H331" i="58"/>
  <c r="F390" i="58" l="1"/>
  <c r="F391" i="58" s="1"/>
  <c r="F453" i="58"/>
  <c r="E37" i="48" l="1"/>
  <c r="J11" i="48"/>
  <c r="C22" i="59"/>
  <c r="K305" i="58" l="1"/>
  <c r="I33" i="48" l="1"/>
  <c r="I32" i="48"/>
  <c r="I30" i="48"/>
  <c r="F107" i="58" l="1"/>
  <c r="F106" i="58" s="1"/>
  <c r="F111" i="58" s="1"/>
  <c r="F196" i="58"/>
  <c r="F225" i="58"/>
  <c r="F232" i="58"/>
  <c r="F243" i="58"/>
  <c r="F288" i="58"/>
  <c r="F319" i="58"/>
  <c r="F457" i="58"/>
  <c r="F471" i="58"/>
  <c r="F478" i="58"/>
  <c r="F483" i="58"/>
  <c r="E196" i="58" l="1"/>
  <c r="D56" i="48" s="1"/>
  <c r="I22" i="59" l="1"/>
  <c r="G22" i="59"/>
  <c r="E22" i="59"/>
  <c r="D22" i="59"/>
  <c r="L20" i="59"/>
  <c r="L18" i="59"/>
  <c r="L17" i="59"/>
  <c r="L16" i="59"/>
  <c r="I77" i="44"/>
  <c r="J23" i="48"/>
  <c r="J41" i="48" s="1"/>
  <c r="E21" i="48"/>
  <c r="I34" i="48" l="1"/>
  <c r="I35" i="48" s="1"/>
  <c r="J77" i="44"/>
  <c r="H77" i="44"/>
  <c r="F77" i="44"/>
  <c r="J71" i="44"/>
  <c r="I71" i="44"/>
  <c r="H71" i="44"/>
  <c r="F71" i="44"/>
  <c r="E483" i="58"/>
  <c r="E478" i="58"/>
  <c r="E471" i="58"/>
  <c r="E457" i="58"/>
  <c r="G332" i="58"/>
  <c r="I60" i="48"/>
  <c r="I61" i="48" s="1"/>
  <c r="E319" i="58"/>
  <c r="J305" i="58"/>
  <c r="I20" i="48" s="1"/>
  <c r="E288" i="58"/>
  <c r="G232" i="58"/>
  <c r="H232" i="58"/>
  <c r="D73" i="48" s="1"/>
  <c r="G225" i="58"/>
  <c r="E225" i="58"/>
  <c r="H224" i="58"/>
  <c r="H225" i="58" s="1"/>
  <c r="I111" i="58"/>
  <c r="H107" i="58"/>
  <c r="H106" i="58" s="1"/>
  <c r="H111" i="58" s="1"/>
  <c r="K104" i="58"/>
  <c r="H104" i="58"/>
  <c r="I23" i="48" l="1"/>
  <c r="I41" i="48" s="1"/>
  <c r="I11" i="48" l="1"/>
  <c r="J88" i="48" l="1"/>
  <c r="D43" i="48" l="1"/>
  <c r="D44" i="48" s="1"/>
  <c r="D65" i="48" l="1"/>
  <c r="E43" i="48" l="1"/>
  <c r="D25" i="48"/>
  <c r="E25" i="48"/>
  <c r="E80" i="48" l="1"/>
  <c r="D80" i="48"/>
  <c r="E77" i="48"/>
  <c r="E70" i="48"/>
  <c r="J62" i="48"/>
  <c r="I62" i="48"/>
  <c r="I64" i="48" s="1"/>
  <c r="I85" i="48" s="1"/>
  <c r="E65" i="48"/>
  <c r="J61" i="48"/>
  <c r="E53" i="48"/>
  <c r="J40" i="48"/>
  <c r="E44" i="48" l="1"/>
  <c r="E83" i="48"/>
  <c r="E85" i="48" l="1"/>
  <c r="D47" i="26" l="1"/>
  <c r="D82" i="26" s="1"/>
  <c r="D108" i="26" s="1"/>
  <c r="D111" i="26" s="1"/>
  <c r="D70" i="48"/>
  <c r="D77" i="48" l="1"/>
  <c r="D83" i="48" s="1"/>
  <c r="D85" i="48" s="1"/>
  <c r="K85" i="48" s="1"/>
  <c r="J64" i="48" l="1"/>
  <c r="J85" i="48" s="1"/>
</calcChain>
</file>

<file path=xl/sharedStrings.xml><?xml version="1.0" encoding="utf-8"?>
<sst xmlns="http://schemas.openxmlformats.org/spreadsheetml/2006/main" count="1135" uniqueCount="815">
  <si>
    <t>ACTIVO</t>
  </si>
  <si>
    <t>ACTIVO CORRIENTE</t>
  </si>
  <si>
    <t>ACTIVO NO CORRIENTE</t>
  </si>
  <si>
    <t>INVERSIONES</t>
  </si>
  <si>
    <t>PASIVO</t>
  </si>
  <si>
    <t>PASIVO CORRIENTE</t>
  </si>
  <si>
    <t>PASIVO NO CORRIENTE</t>
  </si>
  <si>
    <t>PATRIMONIO NETO</t>
  </si>
  <si>
    <t>CAPITAL</t>
  </si>
  <si>
    <t>PUBLICIDAD Y PROPAGANDA</t>
  </si>
  <si>
    <t>Previsiones</t>
  </si>
  <si>
    <t>Amortizaciones</t>
  </si>
  <si>
    <t>Actual</t>
  </si>
  <si>
    <t>Capital</t>
  </si>
  <si>
    <t>Clase</t>
  </si>
  <si>
    <t>Presidente</t>
  </si>
  <si>
    <t>PASIVO Y PATRIMONIO NETO</t>
  </si>
  <si>
    <t>Impuesto a la Renta</t>
  </si>
  <si>
    <t>(Expresado en guaraníes)</t>
  </si>
  <si>
    <t>Total</t>
  </si>
  <si>
    <t xml:space="preserve">V A L O R E S   D E   O R I G E N </t>
  </si>
  <si>
    <t>D E P R E C I A C I O N E S</t>
  </si>
  <si>
    <t>Cuentas</t>
  </si>
  <si>
    <t>Altas</t>
  </si>
  <si>
    <t>Bajas</t>
  </si>
  <si>
    <t>Equipos de Informática</t>
  </si>
  <si>
    <t>Aumentos</t>
  </si>
  <si>
    <t>Resultado</t>
  </si>
  <si>
    <t>Patrimonio Neto</t>
  </si>
  <si>
    <t>Inversiones Permanentes</t>
  </si>
  <si>
    <t>Deducidas del Activo</t>
  </si>
  <si>
    <t>ACTIVOS Y PASIVOS EN MONEDA EXTRANJERA</t>
  </si>
  <si>
    <t>(Expresado en Guaraníes)</t>
  </si>
  <si>
    <t>Moneda Extranjera</t>
  </si>
  <si>
    <t>Monto</t>
  </si>
  <si>
    <t>A C T I V O</t>
  </si>
  <si>
    <t>PASIVOS CORRIENTES</t>
  </si>
  <si>
    <t>RUBROS</t>
  </si>
  <si>
    <t>Egresos</t>
  </si>
  <si>
    <t>Anterior</t>
  </si>
  <si>
    <t>Licencia de Software</t>
  </si>
  <si>
    <t>Deudores Varios</t>
  </si>
  <si>
    <t>Creditos</t>
  </si>
  <si>
    <t>Bienes de Uso</t>
  </si>
  <si>
    <t>Rodados</t>
  </si>
  <si>
    <t>Intereses a Devengar</t>
  </si>
  <si>
    <t>Prestamos Bancarios</t>
  </si>
  <si>
    <t>IVA a Pagar</t>
  </si>
  <si>
    <t>Capital Integrado</t>
  </si>
  <si>
    <t>PERIODO</t>
  </si>
  <si>
    <t>Periodo</t>
  </si>
  <si>
    <t>Otros Ingresos</t>
  </si>
  <si>
    <t>Ingresos Extraordinarios</t>
  </si>
  <si>
    <t>Seguros</t>
  </si>
  <si>
    <t>Intereses Pagados</t>
  </si>
  <si>
    <t>Reserva Legal</t>
  </si>
  <si>
    <t>Gastos Generales</t>
  </si>
  <si>
    <t>Periodo Actual</t>
  </si>
  <si>
    <t>TOTAL ACTIVO CORRIENTE</t>
  </si>
  <si>
    <t>TOTAL PASIVO CORRIENTE</t>
  </si>
  <si>
    <t>TOTAL PASIVO NO CORRIENTE</t>
  </si>
  <si>
    <t>TOTAL DEL PASIVO</t>
  </si>
  <si>
    <t>Resultado del Ejercicio</t>
  </si>
  <si>
    <t>TOTAL ACTIVO NO CORRIENTE</t>
  </si>
  <si>
    <t>TOTAL DEL ACTIVO</t>
  </si>
  <si>
    <t>Valor Nominal Unitario</t>
  </si>
  <si>
    <t>Disminución</t>
  </si>
  <si>
    <t>Impuestos, tasas y contribuciones</t>
  </si>
  <si>
    <t>Acumuladas al inicio del periodo</t>
  </si>
  <si>
    <t>Acumuladas al cierre del periodo</t>
  </si>
  <si>
    <t>Neto Resultante</t>
  </si>
  <si>
    <t xml:space="preserve">Total </t>
  </si>
  <si>
    <t>ACTIVOS CORRIENTES</t>
  </si>
  <si>
    <t>PASIVOS NO CORRIENTES</t>
  </si>
  <si>
    <t>Ingresos</t>
  </si>
  <si>
    <t xml:space="preserve">Ejercicio </t>
  </si>
  <si>
    <t>Títulos De Renta Variable</t>
  </si>
  <si>
    <t>Menos: previsión Por menor valor</t>
  </si>
  <si>
    <t>Deudores por Intermediación</t>
  </si>
  <si>
    <t>Recaudaciones a Depositar</t>
  </si>
  <si>
    <t>Bancos</t>
  </si>
  <si>
    <t>Documentos y cuentas por cobrar</t>
  </si>
  <si>
    <t>Deudores varios</t>
  </si>
  <si>
    <t>Menos: previsión para incobrables</t>
  </si>
  <si>
    <t>Cuentas por cobrar a personas y empresas</t>
  </si>
  <si>
    <t>Relacionadas</t>
  </si>
  <si>
    <t>Menos: previsión por cuentas a cobrar a</t>
  </si>
  <si>
    <t>personas y empresas relacionadas</t>
  </si>
  <si>
    <t>Underwitng</t>
  </si>
  <si>
    <t xml:space="preserve">Documentos y Cuentas a Pagar </t>
  </si>
  <si>
    <t>Cuentas a Pagar a Personas y</t>
  </si>
  <si>
    <t>Otros Pasivos</t>
  </si>
  <si>
    <t>Prestamos a tercero</t>
  </si>
  <si>
    <t>Créditos en Gestión de Cobro</t>
  </si>
  <si>
    <t>Derechos sobre Títulos Por Contratos de</t>
  </si>
  <si>
    <t>Depreciación acumulada)</t>
  </si>
  <si>
    <t>Marcas</t>
  </si>
  <si>
    <t>Cuentas a Pagar</t>
  </si>
  <si>
    <t>Acreedores por Intermediación</t>
  </si>
  <si>
    <t>Prestamos Financieros</t>
  </si>
  <si>
    <t>Prestamos en Bancos</t>
  </si>
  <si>
    <t>Previsión para Indemnización</t>
  </si>
  <si>
    <t>Otras Contingencias</t>
  </si>
  <si>
    <t>TOTAL PASIVO Y PATRIMONIO NETO</t>
  </si>
  <si>
    <t>ACTUAL</t>
  </si>
  <si>
    <t>ANTERIOR</t>
  </si>
  <si>
    <t>Ingresos Operativos</t>
  </si>
  <si>
    <t>Comisiones por Operaciones en Rueda</t>
  </si>
  <si>
    <t>Comisiones por operaciones fuera de Rueda</t>
  </si>
  <si>
    <t>Gastos Operativos</t>
  </si>
  <si>
    <t>Generados por Pasivos</t>
  </si>
  <si>
    <t>Gastos Por Comisiones y Servicios</t>
  </si>
  <si>
    <t>Resultado operativo Bruto</t>
  </si>
  <si>
    <t>Publicidad</t>
  </si>
  <si>
    <t>Folleto e Impresiones</t>
  </si>
  <si>
    <t>Resultado operativo Neto</t>
  </si>
  <si>
    <t>Egresos extraordinarios</t>
  </si>
  <si>
    <t>Ajuste De Resultado De Ejercicios Anteriores</t>
  </si>
  <si>
    <t>SUSCRIPTO</t>
  </si>
  <si>
    <t>RESERVAS</t>
  </si>
  <si>
    <t>LEGAL</t>
  </si>
  <si>
    <t>FACULTATIVA</t>
  </si>
  <si>
    <t>REVALUO</t>
  </si>
  <si>
    <t>RESULTADOS</t>
  </si>
  <si>
    <t>ACUMULADOS</t>
  </si>
  <si>
    <t>DEL EJERCICIO</t>
  </si>
  <si>
    <t>Movimientos subsecuentes</t>
  </si>
  <si>
    <t>Transferencias a dividendos a pagar</t>
  </si>
  <si>
    <t>Total Periodo Actual</t>
  </si>
  <si>
    <t>Recaudaciones a depositar</t>
  </si>
  <si>
    <t>Créditos</t>
  </si>
  <si>
    <t>Dep. de Clientes para Negociaciones</t>
  </si>
  <si>
    <t>Otros Pasivos No Corrientes</t>
  </si>
  <si>
    <t>CONCEPTO</t>
  </si>
  <si>
    <t>Perdidas por Valuación de Pasivos Monetarios En Moneda Extranjera</t>
  </si>
  <si>
    <t>Totales</t>
  </si>
  <si>
    <t>CUENTA</t>
  </si>
  <si>
    <t>MONTO EN GUARANIES</t>
  </si>
  <si>
    <t>TOTALES</t>
  </si>
  <si>
    <t>Tipo de Titulo</t>
  </si>
  <si>
    <t>Cantidad de Títulos</t>
  </si>
  <si>
    <t>Total Periodo Actual G.</t>
  </si>
  <si>
    <t>Total Ejercicio Anterior G.</t>
  </si>
  <si>
    <t>BONO</t>
  </si>
  <si>
    <t>ACCION</t>
  </si>
  <si>
    <t>Valor Contable</t>
  </si>
  <si>
    <t>Saldo Ejercicio Anterior G.</t>
  </si>
  <si>
    <t>Concepto</t>
  </si>
  <si>
    <t>Corto Plazo G</t>
  </si>
  <si>
    <t>Largo Plazo G</t>
  </si>
  <si>
    <t>Total Anterior</t>
  </si>
  <si>
    <t>Total Actual</t>
  </si>
  <si>
    <t>Derechos Sobre Titulos por Contratos De Underwriting</t>
  </si>
  <si>
    <t xml:space="preserve">Emisor </t>
  </si>
  <si>
    <t>Instrumentos</t>
  </si>
  <si>
    <t>Valor Unitario</t>
  </si>
  <si>
    <t>Fecha de Vencimiento del Contrato</t>
  </si>
  <si>
    <t>Valor de Suscripcion G.</t>
  </si>
  <si>
    <t>NO APLICABLE</t>
  </si>
  <si>
    <t>Total Actual G.</t>
  </si>
  <si>
    <t>Total Anterior G.</t>
  </si>
  <si>
    <t>Valores al inicio del periodo</t>
  </si>
  <si>
    <t>Revalúo del Periodo</t>
  </si>
  <si>
    <t>Valores al cierre del periodo</t>
  </si>
  <si>
    <t>Total periodo actual</t>
  </si>
  <si>
    <t>Total periodo anterior</t>
  </si>
  <si>
    <t>Instalaciones</t>
  </si>
  <si>
    <t>Equipos y Enseres</t>
  </si>
  <si>
    <t>Corto Plazo G.</t>
  </si>
  <si>
    <t>Saldo Inicial</t>
  </si>
  <si>
    <t>Saldo Neto Final</t>
  </si>
  <si>
    <t>Largo Plazo G.</t>
  </si>
  <si>
    <t xml:space="preserve">Institución </t>
  </si>
  <si>
    <t>Acreedores Varios (Corto y Largo Plazo)</t>
  </si>
  <si>
    <t>Aguinaldos a Pagar</t>
  </si>
  <si>
    <t>Sueldos a Pagar</t>
  </si>
  <si>
    <t>Relación</t>
  </si>
  <si>
    <t>Nombre</t>
  </si>
  <si>
    <t>Tipo de Operación</t>
  </si>
  <si>
    <t>Antigüedad de la deuda (Días)</t>
  </si>
  <si>
    <t>Periodo Actual G.</t>
  </si>
  <si>
    <t>Periodo Anterior G.</t>
  </si>
  <si>
    <t>Accionista</t>
  </si>
  <si>
    <t>Emisor</t>
  </si>
  <si>
    <t>Plazo de Vencimiento del Contrato</t>
  </si>
  <si>
    <t>Importe Corto Plazo G.</t>
  </si>
  <si>
    <t>Importe Largo Plazo G.</t>
  </si>
  <si>
    <t>Corriente G.</t>
  </si>
  <si>
    <t>No Corriente G.</t>
  </si>
  <si>
    <t>Total actual</t>
  </si>
  <si>
    <t>Total anterior</t>
  </si>
  <si>
    <t>Saldos (Indicación de los Saldos deudores y acreedores mantenidos)</t>
  </si>
  <si>
    <t>Persona o Empresa Relacionada</t>
  </si>
  <si>
    <t>Total Ingresos</t>
  </si>
  <si>
    <t>Total Egresos</t>
  </si>
  <si>
    <t>Saldo al inicio del Ejercicio G.</t>
  </si>
  <si>
    <t>Saldo al Cierre del Ejercicio G.</t>
  </si>
  <si>
    <t>Aportes no capitalizados</t>
  </si>
  <si>
    <t xml:space="preserve">Reservas </t>
  </si>
  <si>
    <t xml:space="preserve">Resultados acumulados </t>
  </si>
  <si>
    <t>Resultado del ejercicio</t>
  </si>
  <si>
    <t>El patrimonio de la empresa registro los siguientes movimientos según el cuadro siguiente;</t>
  </si>
  <si>
    <t>Ingresos por operaciones y servicios a personas relacionadas</t>
  </si>
  <si>
    <t>No Registra Saldo</t>
  </si>
  <si>
    <t>Venta de Servicios</t>
  </si>
  <si>
    <t>Otros Egresos</t>
  </si>
  <si>
    <t>Intereses Cobrados</t>
  </si>
  <si>
    <t>Totales:</t>
  </si>
  <si>
    <t>Egresos Extraordinarios</t>
  </si>
  <si>
    <t>No registra saldo</t>
  </si>
  <si>
    <t>MONTO</t>
  </si>
  <si>
    <t>A</t>
  </si>
  <si>
    <t>Nº</t>
  </si>
  <si>
    <t>ACCIONISTA</t>
  </si>
  <si>
    <t>SERIE</t>
  </si>
  <si>
    <t>CANTIDAD DE ACCIONES</t>
  </si>
  <si>
    <t>CLASE</t>
  </si>
  <si>
    <t>VOTO</t>
  </si>
  <si>
    <t>% DE PARTICIPACION DE CAPITAL INTEGRADO</t>
  </si>
  <si>
    <t>Nombre o Razón Social:</t>
  </si>
  <si>
    <t>Asunción, Paraguay</t>
  </si>
  <si>
    <t>E-Mail</t>
  </si>
  <si>
    <t xml:space="preserve">Servicios Personales </t>
  </si>
  <si>
    <t>Alquileres</t>
  </si>
  <si>
    <t>Multas</t>
  </si>
  <si>
    <t>Tipo de Cambio Comprador</t>
  </si>
  <si>
    <t>Tipo de Cambio Vendedor</t>
  </si>
  <si>
    <t>USD</t>
  </si>
  <si>
    <t>Mejoras de Predio Ajeno</t>
  </si>
  <si>
    <t>Total Gastos Operativos</t>
  </si>
  <si>
    <t>Generados por Activos</t>
  </si>
  <si>
    <t>Resultados Financieros</t>
  </si>
  <si>
    <t>Intereses a Cobrar - CP</t>
  </si>
  <si>
    <t>Intereses a Cobrar - LP</t>
  </si>
  <si>
    <t>ESTADO DE FLUJO DE EFECTIVO</t>
  </si>
  <si>
    <t>ESTADO DE CAMBIOS EN EL PATRIMONIO NETO</t>
  </si>
  <si>
    <t>EJERCICIO ANTERIOR</t>
  </si>
  <si>
    <t>Comisiones Cobradas p/ Adelantado</t>
  </si>
  <si>
    <t>A capitalizar</t>
  </si>
  <si>
    <t>Ingresos extraordinarios</t>
  </si>
  <si>
    <t>Utilidad O (Pérdida)</t>
  </si>
  <si>
    <t>Otros Gastos Operativos</t>
  </si>
  <si>
    <t>Otros Gastos de Comercialización</t>
  </si>
  <si>
    <t>Total Gastos de Comercialización</t>
  </si>
  <si>
    <t>Aguinaldos a pagar</t>
  </si>
  <si>
    <t>Otros Ingresos Operativos</t>
  </si>
  <si>
    <t xml:space="preserve">Total Periodo Actual </t>
  </si>
  <si>
    <t>Total Ejercicio Anterior</t>
  </si>
  <si>
    <t>Impuesto a la renta a pagar</t>
  </si>
  <si>
    <t>Aportes y Retenciones a pagar</t>
  </si>
  <si>
    <t>Dividendos a pagar en efectivo</t>
  </si>
  <si>
    <t>Ingresos por Intereses y dividendos de cartera propia</t>
  </si>
  <si>
    <t>Sistema Informático</t>
  </si>
  <si>
    <t>Amortización - Licencias (Nota 5.i.)</t>
  </si>
  <si>
    <t>Total Saldo Deudor</t>
  </si>
  <si>
    <t>Total Saldo Acreedor</t>
  </si>
  <si>
    <t>CARGO</t>
  </si>
  <si>
    <t>NOMBRE Y APELLIDO</t>
  </si>
  <si>
    <t>Presidente:</t>
  </si>
  <si>
    <t>Representante Legal:</t>
  </si>
  <si>
    <t>Fecha</t>
  </si>
  <si>
    <t>Vencimiento</t>
  </si>
  <si>
    <t>No Registra Saldo.</t>
  </si>
  <si>
    <t>INFORMACION GENERAL DE LA ENTIDAD</t>
  </si>
  <si>
    <t>1- IDENTIFICACION</t>
  </si>
  <si>
    <t>2- ANTECEDENTES DE LA INSTITUCION</t>
  </si>
  <si>
    <t>3- ADMINISTRACION</t>
  </si>
  <si>
    <t>4- CAPITAL Y PROPIEDAD</t>
  </si>
  <si>
    <t>Valor Nominal de las acciones: G. 10.000.000</t>
  </si>
  <si>
    <t>Cuadro del Capital Integrado</t>
  </si>
  <si>
    <t>Cuadro del Capital Suscripto</t>
  </si>
  <si>
    <t>5.  AUDITOR EXTERNO INDEPENDIENTE</t>
  </si>
  <si>
    <t>Auditor externo independiente designado:</t>
  </si>
  <si>
    <t>6. PERSONAS VINCULADAS</t>
  </si>
  <si>
    <t>5. CRITERIOS ESPECÍFICOS DE VALUACIÓN</t>
  </si>
  <si>
    <t>El rubro disponibilidades está compuesto por las siguientes cuentas:</t>
  </si>
  <si>
    <t>No Registra saldo.</t>
  </si>
  <si>
    <t>Provisiones (Corto y Largo Plazo)</t>
  </si>
  <si>
    <t>No registra saldo.</t>
  </si>
  <si>
    <t>La empresa no realizó previsiones en el periodo informado</t>
  </si>
  <si>
    <t>Sueldos y Jornales a pagar</t>
  </si>
  <si>
    <t>Administración de Cartera</t>
  </si>
  <si>
    <t>(En Guaranies)</t>
  </si>
  <si>
    <t>(En Guaraníes)</t>
  </si>
  <si>
    <t>Pérdidas Extraordinarias</t>
  </si>
  <si>
    <t>Ejercicio Anterior Gs.</t>
  </si>
  <si>
    <t>(Guaraníes)</t>
  </si>
  <si>
    <t>Cambio Cierre Ejercicio Anterior</t>
  </si>
  <si>
    <t>Bono Banco Continental - Garantía BVPASA</t>
  </si>
  <si>
    <t>Transferencia A Resultados Acumulados</t>
  </si>
  <si>
    <t>Intereses Ganados bancarios</t>
  </si>
  <si>
    <t>IVA a pagar</t>
  </si>
  <si>
    <t>Total Otros Gastos de Administración</t>
  </si>
  <si>
    <t xml:space="preserve">1.           CONSIDERACIÓN DE LOS ESTADOS CONTABLES </t>
  </si>
  <si>
    <t xml:space="preserve">2.           INFORMACIÓN DE LA EMPRESA </t>
  </si>
  <si>
    <t xml:space="preserve">2.1 </t>
  </si>
  <si>
    <t>PARTICIPACIÓN EN OTRAS EMPRESAS</t>
  </si>
  <si>
    <t xml:space="preserve">3.1 </t>
  </si>
  <si>
    <t>BASE DE PREPARACIÓN DE LOS ESTADOS CONTABLES</t>
  </si>
  <si>
    <t xml:space="preserve">3.2 </t>
  </si>
  <si>
    <t>CRITERIOS DE VALUACIÓN</t>
  </si>
  <si>
    <t>La empresa no realiza previsiones, en el caso de constituirlas, las previsiones por incobrables se realizarán de acuerdo a la antigüedad de saldos de las cuentas deudoras, según políticas administrativas de la empresa y criterios establecidos en la ley.</t>
  </si>
  <si>
    <t xml:space="preserve">3.4 </t>
  </si>
  <si>
    <t>POLÍTICA DE DEPRECIACIÓN</t>
  </si>
  <si>
    <t xml:space="preserve">3.5 </t>
  </si>
  <si>
    <t>POLÍTICA DE RECONOCIMIENTO DE INGRESO</t>
  </si>
  <si>
    <t>Los ingresos generados durante el periodo son registrados como ingresos en función a su devengamiento, independientemente a su realización.</t>
  </si>
  <si>
    <t>3.6</t>
  </si>
  <si>
    <t>DEFINICIÓN DE FONDOS</t>
  </si>
  <si>
    <t>Para la elaboración del Estado de Flujo de efectivo, fue utilizado el método directo con la clasificación de flujo de Efectivo por actividades operativas, de inversión y de financiamiento.</t>
  </si>
  <si>
    <t xml:space="preserve">4. </t>
  </si>
  <si>
    <t>CAMBIOS DE POLÍTICAS Y PROCEDIMIENTOS DE CONTABILIDAD</t>
  </si>
  <si>
    <t>No se registraron cambios en los criterios de valuación con relación al año anterior, manteniéndose uniformes con el periodo comparado.</t>
  </si>
  <si>
    <t xml:space="preserve">Los presentes estados contables han sido preparados sobre la base de cifras históricas, sin considerar el efecto que las variaciones en el poder adquisitivo de la moneda local </t>
  </si>
  <si>
    <t xml:space="preserve">pueda tener en los rubros no monetarios que componen dichos estados, debido a que la corrección monetaria no constituye un principio de contabilidad de aceptación generalizada en el </t>
  </si>
  <si>
    <t>Paraguay, excepto los rubros en moneda extranjera que son ajustados al tipo de cambio de cierre.</t>
  </si>
  <si>
    <t>3.3</t>
  </si>
  <si>
    <t>POLÍTICA DE CONSTITUCIÓN DE PREVISIONES</t>
  </si>
  <si>
    <t>6.  INFORMACIÓN REFERENTE A CONTINGENCIA Y COMPROMISOS.</t>
  </si>
  <si>
    <t>a) Compromisos directos</t>
  </si>
  <si>
    <t>La empresa no cuenta con garantías otorgadas que impliquen activos comprometidos a la fecha de cierre de los estados contables.</t>
  </si>
  <si>
    <t>b) Contingencias legales</t>
  </si>
  <si>
    <t>La empresa no cuenta con contingencias legales a la fecha de cierre de los estados contables.</t>
  </si>
  <si>
    <t>c) Garantías constituidas</t>
  </si>
  <si>
    <t>Para dar cumplimiento a lo previsto en los artículos 96 y 97 de la ley 5.810/2017, la garantía fue constituida mediante Bonos según detalle:</t>
  </si>
  <si>
    <t>8. LIMITACIÓN A LA LIBRE DISPONIBILIDAD DE LOS ACTIVOS O DEL PATRIMONIO Y CUALQUIER RESTRICCIÓN AL DERECHO DE PROPIEDAD.</t>
  </si>
  <si>
    <t>La empresa tiene la libre disponibilidad de todos sus bienes, no registrándose ninguna limitación del sobre sus activos. No fueron constituidas ni prendas ni hipotecas.</t>
  </si>
  <si>
    <t>No se registraron cambios en la aplicación de principios contables y/o en estimaciones contables, manteniéndose uniforme con relación al periodo anterior.</t>
  </si>
  <si>
    <t>No se cuenta con hechos, o restricciones legales, reglamentarias, contractuales o de otra índole para la distribución de utilidades.</t>
  </si>
  <si>
    <t>A la fecha del informe no existen sanciones a la empresa o a sus Directores.</t>
  </si>
  <si>
    <t>9. CAMBIOS CONTABLES.</t>
  </si>
  <si>
    <t>10. RESTRICCIONES PARA DISTRIBUCIÓN DE UTILIDADES.</t>
  </si>
  <si>
    <t>11. SANCIONES.</t>
  </si>
  <si>
    <t>Información sobre el Documento y Emisor</t>
  </si>
  <si>
    <t>Otros Gastos de Administración</t>
  </si>
  <si>
    <t>inherentes a la actividad de Intermediación.</t>
  </si>
  <si>
    <t>sobre coyuntura , mercado financiero, estructuración y planeamiento financiero.</t>
  </si>
  <si>
    <t>Código Bolsa</t>
  </si>
  <si>
    <t>Domicilio oficina principal</t>
  </si>
  <si>
    <t>Sitio Página Web</t>
  </si>
  <si>
    <t>Domicilio legal</t>
  </si>
  <si>
    <t>Escritura N°</t>
  </si>
  <si>
    <t>Por Intermediación de Acciones en Rueda</t>
  </si>
  <si>
    <t>Comisiones por Contratos De Colocación Primaria</t>
  </si>
  <si>
    <t>Comisiones por Contratos de Colocación Primaria de acciones</t>
  </si>
  <si>
    <t>Comisiones por contratos de Colocación primaria de Renta fija</t>
  </si>
  <si>
    <t>Ingresos por venta de Cartera Propia</t>
  </si>
  <si>
    <t>Ingresos por Venta de Cartera Propia a personas y empresas Relacionadas</t>
  </si>
  <si>
    <t>Total Ingresos Operativos</t>
  </si>
  <si>
    <t>Aranceles por Negociación Bolsa de Valores</t>
  </si>
  <si>
    <t>Gastos De Comercialización</t>
  </si>
  <si>
    <t>Gastos De Administración</t>
  </si>
  <si>
    <t>Previsión, amortización y depreciaciones</t>
  </si>
  <si>
    <t>Mantenimientos</t>
  </si>
  <si>
    <t>Teléfono</t>
  </si>
  <si>
    <t>Inversiones Temporarias</t>
  </si>
  <si>
    <t>Títulos de Renta Fija</t>
  </si>
  <si>
    <t>Total Inversiones a Largo Plazo</t>
  </si>
  <si>
    <t>Total Bonos en Garantía BVPASA</t>
  </si>
  <si>
    <t>Muebles y Equipos</t>
  </si>
  <si>
    <t>Acreedores US$</t>
  </si>
  <si>
    <t>Aranceles a Pagar a la BVA</t>
  </si>
  <si>
    <t>Plana Ejecutiva</t>
  </si>
  <si>
    <t>b) POSICION EN MONEDA EXTRANJERA</t>
  </si>
  <si>
    <t>c) DIFERENCIA DE CAMBIO EN MONEDA EXTRANJERA</t>
  </si>
  <si>
    <t>d) DISPONIBILIDADES</t>
  </si>
  <si>
    <t>e) INVERSIONES TEMPORARIAS E INVERSIONES PERMANENTES</t>
  </si>
  <si>
    <t>f) CREDITOS</t>
  </si>
  <si>
    <t>g) BIENES DE USO</t>
  </si>
  <si>
    <t>l) DOCUMENTOS Y CUENTAS POR PAGAR (CORTO Y LARGO PLAZO)</t>
  </si>
  <si>
    <t>l.1) ACREEDORES VARIOS</t>
  </si>
  <si>
    <t>l.2) PROVISIONES</t>
  </si>
  <si>
    <t>m) ACREEDORES POR INTERMEDIACION (CORTO Y LARGO PLAZO)</t>
  </si>
  <si>
    <t>o) CUENTAS A PAGAR A PERSONAS Y EMPRESAS RELACIONADAS (CORTO Y LARGO PLAZO)</t>
  </si>
  <si>
    <t>p) OBLIGAC.POR CONTRATO DE UNDERWRITING (CORTO Y LARGO PLAZO)</t>
  </si>
  <si>
    <t>r) SALDOS Y TRANSACCIONES CON PERSONAS Y EMPRESAS RELACIONADAS (CORRIENTE Y NO CORRIENTE)</t>
  </si>
  <si>
    <t>s ) RESULTADO CON PERSONAS Y EMPRESAS VINCULADAS</t>
  </si>
  <si>
    <t>t ) PATRIMONIO</t>
  </si>
  <si>
    <t>u) PREVISIONES</t>
  </si>
  <si>
    <t>v) INGRESOS OPERATIVOS</t>
  </si>
  <si>
    <t>w ) OTROS GASTOS OPERATIVOS, DE COMERCIALIZACIÓN Y DE ADMINISTRACIÓN</t>
  </si>
  <si>
    <t>x ) OTROS INGRESOS Y EGRESOS</t>
  </si>
  <si>
    <t>y) RESULTADOS FINANCIEROS</t>
  </si>
  <si>
    <t>z) RESULTADOS EXTRAORDINARIOS</t>
  </si>
  <si>
    <t>i) INTANGIBLES</t>
  </si>
  <si>
    <t>j) OTROS ACTIVOS CORRIENTES Y NO CORRIENTES</t>
  </si>
  <si>
    <t>k) PRÉSTAMOS FINANCIEROS A CORTO Y LARGO PLAZO</t>
  </si>
  <si>
    <t>Inscripción en el Registro Público de Comercio</t>
  </si>
  <si>
    <t>REFORMA DE ESTATUTOS</t>
  </si>
  <si>
    <t>Los activos fijos de la Compañía adquiridos fueron registrados a su costo de adquisición.</t>
  </si>
  <si>
    <t>La cuota de depreciación por degaste, deterioro u obsolescencia se aplica sobre el valor del activo fijo de acuerdo a los años de vida útil menos el porcentaje del valor residual. El valor residual es aquel que resulta de someter el costo de origen para las altas al porcentaje indicado en el artículo 31° del Decreto N° 3182/19 dependiendo de la clasificación de los bienes. La misma se realiza a partir del año siguiente en el que se adquirieron los bienes.</t>
  </si>
  <si>
    <t>del Paraguay y si éste alcanza al menos el 20%, donde deberá emitir los coeficientes a aplicar, tal situación no se da en el presente ejercicio. El valor neto del incremento del revalúo es acreditado a la Reserva de Revalúo del Patrimonio Neto.</t>
  </si>
  <si>
    <t xml:space="preserve">A partir de la entrada en vigencia de la Ley N° 6380/19 los bienes son revaluados si el Poder Ejecutivo así lo considera, tomando como base la variación del Índice de Precios del Consumidor determinado por el Banco Central del </t>
  </si>
  <si>
    <t>VER ANEXO A</t>
  </si>
  <si>
    <t>Saldo al Cierre Ejercicio Anterior</t>
  </si>
  <si>
    <t>CANTIDAD M/E</t>
  </si>
  <si>
    <t>COMBUSTIBLES Y LUBRICANTES</t>
  </si>
  <si>
    <t>GASTOS DE CUOTAS Y SUSCRIPCIONES</t>
  </si>
  <si>
    <t>PASAJES, PEAJES Y ESTACIONAMIENTO</t>
  </si>
  <si>
    <t>HONORARIOS ESCRIBANOS</t>
  </si>
  <si>
    <t>AGUINALDOS</t>
  </si>
  <si>
    <t>APORTE PATRONAL IPS</t>
  </si>
  <si>
    <t>HONORARIOS PROFESIONALES DE P. FISICA</t>
  </si>
  <si>
    <t>REMUNERACION PERSONAL SUPERIOR</t>
  </si>
  <si>
    <t>SUELDOS Y JORNALES</t>
  </si>
  <si>
    <t>VACACIONES</t>
  </si>
  <si>
    <t>PASIVOS CORRIENTES USD</t>
  </si>
  <si>
    <t>TOTAL PASIVO USD</t>
  </si>
  <si>
    <t>ACTIVOS NO CORRIENTES</t>
  </si>
  <si>
    <t>RECAUDACIONES A DEPOSITAR</t>
  </si>
  <si>
    <t>BANCOS</t>
  </si>
  <si>
    <t>BANCOS USD</t>
  </si>
  <si>
    <t>Ejercicio Anterior</t>
  </si>
  <si>
    <t>Ejercicio Anterior G.</t>
  </si>
  <si>
    <t>TOTAL ACTIVO USD</t>
  </si>
  <si>
    <t>Anticipo de Imp. a la Renta</t>
  </si>
  <si>
    <t>SERVICIOS PRESTADOS</t>
  </si>
  <si>
    <t>MANTENIMIENTO DE EQUIPOS INFORMATICOS</t>
  </si>
  <si>
    <t>GASTOS DE DOMINIO</t>
  </si>
  <si>
    <t>GASTOS GENERALES OFICINA</t>
  </si>
  <si>
    <t>IVA COSTO</t>
  </si>
  <si>
    <t>OTROS GASTOS ADMINISTRATIVOS</t>
  </si>
  <si>
    <t>Ejercicio Actual G.</t>
  </si>
  <si>
    <t>AMORTIZACION DEL EJERCICIO</t>
  </si>
  <si>
    <t>DEPRECIACION DEL EJERCICIO</t>
  </si>
  <si>
    <t>BONIFICACION FAMILIAR</t>
  </si>
  <si>
    <t>GASTOS DE MOVILIDAD</t>
  </si>
  <si>
    <t>EJERCICIO ACTUAL</t>
  </si>
  <si>
    <t>NUMERO DE ACCIONES</t>
  </si>
  <si>
    <t>h)  CARGOS DIFERIDOS</t>
  </si>
  <si>
    <r>
      <t xml:space="preserve">Ingresos Operativos: </t>
    </r>
    <r>
      <rPr>
        <sz val="11"/>
        <rFont val="Calibri"/>
        <family val="2"/>
        <scheme val="minor"/>
      </rPr>
      <t>Agrupa las cuentas divisionarias que acumulan ingresos por comisiones y servicios</t>
    </r>
  </si>
  <si>
    <r>
      <rPr>
        <b/>
        <sz val="11"/>
        <rFont val="Calibri"/>
        <family val="2"/>
        <scheme val="minor"/>
      </rPr>
      <t xml:space="preserve">Ingresos por Asesoría Financiera: </t>
    </r>
    <r>
      <rPr>
        <sz val="11"/>
        <rFont val="Calibri"/>
        <family val="2"/>
        <scheme val="minor"/>
      </rPr>
      <t>Surge por facturaciones realizadas a los clientes por Asesoramiento</t>
    </r>
  </si>
  <si>
    <t>Saldo Ejercicio Actual</t>
  </si>
  <si>
    <t>Ganancias por Valuación De Activos Monetarios en moneda Extranjera</t>
  </si>
  <si>
    <t>Ganancias por Valuación de Pasivos Monetarios en moneda Extranjera</t>
  </si>
  <si>
    <t>Perdidas por Valuación de Activos Monetarios en moneda Extranjera</t>
  </si>
  <si>
    <t>Total Ejercicio Actual G.</t>
  </si>
  <si>
    <t>Interés a Cobrar</t>
  </si>
  <si>
    <t>Obligac. por Contratos de Underwiting</t>
  </si>
  <si>
    <t>Oblig. Por Administración De Cartera</t>
  </si>
  <si>
    <t>Revalúo de Inversiones</t>
  </si>
  <si>
    <t>DETALLE</t>
  </si>
  <si>
    <t>Ingresos por operaciones y servicios extrabursátiles</t>
  </si>
  <si>
    <t>Saldo Ejercicio Actual G.</t>
  </si>
  <si>
    <t>Cambio Cierre Ejercicio Actual</t>
  </si>
  <si>
    <t>PERIODO ACTUAL</t>
  </si>
  <si>
    <t>PERIODO ANTERIOR</t>
  </si>
  <si>
    <t>Periodo Actual Gs.</t>
  </si>
  <si>
    <t>Periodo Anterior Gs.</t>
  </si>
  <si>
    <t>TIPO DE CAMBIO PERIODO ACTUAL</t>
  </si>
  <si>
    <t>MONTO AJUSTADO PERIODO ACTUAL GS.</t>
  </si>
  <si>
    <t>TIPO DE CAMBIO PERIODO ANTERIOR</t>
  </si>
  <si>
    <t>MONTO AJUSTADO PERIODO ANTERIOR GS.</t>
  </si>
  <si>
    <t>GASTOS DE ATENCION AL PERSONAL</t>
  </si>
  <si>
    <t>DESARROLLO SITIO WEB</t>
  </si>
  <si>
    <t>MANTENIMIENTO Y REPARACION DE EDIFICIOS</t>
  </si>
  <si>
    <t>Total Bonos Locales</t>
  </si>
  <si>
    <t xml:space="preserve">Avda. Aviadores del Chaco N° 2050. WTC Asunción Torre 3 Piso 11 </t>
  </si>
  <si>
    <t>021 326 7085</t>
  </si>
  <si>
    <t>Carlos Casarotti</t>
  </si>
  <si>
    <t>N° 21</t>
  </si>
  <si>
    <t>07 de abril del 2022</t>
  </si>
  <si>
    <t>N° 1, Serie “Comercial” , Folio 1</t>
  </si>
  <si>
    <t>Dayron Barrios Hernández</t>
  </si>
  <si>
    <t xml:space="preserve">GREEN CAPITAL CASA DE BOLSA S.A., fue constituida como sociedad anónima según Escritura Pública Nº 21 de fecha 06/04/2022. </t>
  </si>
  <si>
    <t>La sociedad fija domicilio legal en la ciudad de Asunción capital de la República del Paraguay. Los estatutos sociales establecen que GREEN CAPITAL CASA DE BOLSA S.A.</t>
  </si>
  <si>
    <t>Tiene como objeto principal, dedicarse al rubro de compra y venta de valores por cuenta de terceros y también por cuenta propia</t>
  </si>
  <si>
    <t>Green Capital Casa de Bolsa S.A.</t>
  </si>
  <si>
    <t>Otras Inversiones</t>
  </si>
  <si>
    <t>OTROS GASTOS ADM</t>
  </si>
  <si>
    <t>Total Periodo Anterior</t>
  </si>
  <si>
    <t>GASTOS DE CONSTITUCIÓN</t>
  </si>
  <si>
    <t>Camilo Calvelo</t>
  </si>
  <si>
    <t>Sebastián Gabriel Chocho</t>
  </si>
  <si>
    <t>Carlos Manuel Casarotti Quinteiros</t>
  </si>
  <si>
    <t>Camilo Emanuel Calvelo Pérez</t>
  </si>
  <si>
    <t xml:space="preserve">Acreedores por Intermediación </t>
  </si>
  <si>
    <t>ACCIONES POR EMITIR</t>
  </si>
  <si>
    <t xml:space="preserve">Inversiones temporales </t>
  </si>
  <si>
    <t>I.V.A Crédito Fiscal al 10%</t>
  </si>
  <si>
    <t>Préstamos al Personal</t>
  </si>
  <si>
    <t>Anticipo a Proveedores</t>
  </si>
  <si>
    <t>BAKER TILLY PARAGUAY</t>
  </si>
  <si>
    <t>Capital Emitido G. 10.000.000.000.-</t>
  </si>
  <si>
    <t>Capital Suscripto G. 6.500.000.000.-</t>
  </si>
  <si>
    <t>001 A 618</t>
  </si>
  <si>
    <t>619 A 650</t>
  </si>
  <si>
    <t>ORDINARIA</t>
  </si>
  <si>
    <t>N° 25</t>
  </si>
  <si>
    <t>27 de marzo del 2023</t>
  </si>
  <si>
    <t>N° 2, Serie “Comercial” , Folio 17</t>
  </si>
  <si>
    <t>N° 16</t>
  </si>
  <si>
    <t>27 de julio del 2023</t>
  </si>
  <si>
    <t>N° 3, Serie “Comercial” , Folio 25</t>
  </si>
  <si>
    <t>Fondo Fijo</t>
  </si>
  <si>
    <t>GASTOS DE TELEFONIA TIGO</t>
  </si>
  <si>
    <t>GASTOS DE INFORMATICA</t>
  </si>
  <si>
    <t>COMISION DE COBRANZAS</t>
  </si>
  <si>
    <t>GASTOS DE ENCOMIENDAS Y ENVIOS</t>
  </si>
  <si>
    <t>GASTOS BANCARIOS</t>
  </si>
  <si>
    <t>ARANCEL SEPRELAD</t>
  </si>
  <si>
    <t>PASAJES AL EXTERIOR</t>
  </si>
  <si>
    <t>AGUA LUZ Y TELEFONO</t>
  </si>
  <si>
    <t>ART. DE LIMPIEZA Y CAFETERIA</t>
  </si>
  <si>
    <t>EXPENSAS</t>
  </si>
  <si>
    <t>GASTOS DE ASAMBLEA Y CONSTITUCIONES</t>
  </si>
  <si>
    <t>GASTOS DE CONSUMICIÓN</t>
  </si>
  <si>
    <t>GASTOS DE ESCRIBANIA</t>
  </si>
  <si>
    <t>GASTOS DE INTERNET</t>
  </si>
  <si>
    <t>GASTOS DE SISTEMA DE VALORES</t>
  </si>
  <si>
    <t>GASTOS NO DEDUCIBLES</t>
  </si>
  <si>
    <t>PAPELERIA Y UTILES DE OFICINA</t>
  </si>
  <si>
    <t>GASTOS DE CAPACITACION EN EL MERCADO DE VALORES</t>
  </si>
  <si>
    <t>HONORARIOS PROFESIONALES P. JURIDICA</t>
  </si>
  <si>
    <t>HONORARIOS CONTADORES</t>
  </si>
  <si>
    <t>Incluidas en el Pasivo</t>
  </si>
  <si>
    <t>“38”</t>
  </si>
  <si>
    <t>117_04072023</t>
  </si>
  <si>
    <t>https://greencapital.com.py/</t>
  </si>
  <si>
    <t>Capital Integrado G. 6.500.000.000.-</t>
  </si>
  <si>
    <t>Bono Sudameris Bank SAECA - Garantía BVPASA</t>
  </si>
  <si>
    <t>Bono Financiera Finexpar SAECA - Garantía BVPASA</t>
  </si>
  <si>
    <t>Telefonia Celular del Py</t>
  </si>
  <si>
    <t>Mbb Consultores - Gastos Adm</t>
  </si>
  <si>
    <t>Ingresos Varios</t>
  </si>
  <si>
    <t>GASTOS DE EVENTOS</t>
  </si>
  <si>
    <t>CURSOS Y CAPACITACIONES</t>
  </si>
  <si>
    <t>Gerente General</t>
  </si>
  <si>
    <t>Vice Presidente</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</si>
  <si>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</si>
  <si>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</si>
  <si>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</si>
  <si>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</si>
  <si>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</si>
  <si>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</si>
  <si>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</si>
  <si>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</si>
  <si>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Flujo de Efectivo por Actividades de Inversión</t>
  </si>
  <si>
    <t>Flujo de Efectivo por las Actividades Operativas</t>
  </si>
  <si>
    <t>Inversiones en otras empresas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</si>
  <si>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</si>
  <si>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</si>
  <si>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</si>
  <si>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</si>
  <si>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</si>
  <si>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</si>
  <si>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</si>
  <si>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Aportes de capital</t>
  </si>
  <si>
    <t>Proveniente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</si>
  <si>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</si>
  <si>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</si>
  <si>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</si>
  <si>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</si>
  <si>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</si>
  <si>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</si>
  <si>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(Aumento) disminución en los activos de operación</t>
  </si>
  <si>
    <t>Efecto de las ganancias o perdidas por diferencia de cambio</t>
  </si>
  <si>
    <t>ACCION BVA</t>
  </si>
  <si>
    <t>Saldo ejercicio Actual G.</t>
  </si>
  <si>
    <t>Saldo ejercicio Anterior G.</t>
  </si>
  <si>
    <t>CARLOS CASAROTTI</t>
  </si>
  <si>
    <t>CAMILO CALVELO</t>
  </si>
  <si>
    <t>Remuneración al Personal Superior</t>
  </si>
  <si>
    <t>Cuenta de orden Deudora</t>
  </si>
  <si>
    <t>Cuenta de contingencia Deudora</t>
  </si>
  <si>
    <t>Cuenta de orden Acreedora</t>
  </si>
  <si>
    <t>Cuenta de contingencia Acreedora</t>
  </si>
  <si>
    <t>La composición de las cuentas de ordenes se detalla a continuación</t>
  </si>
  <si>
    <t>Banco cta cte Disponibilidad de Clientes</t>
  </si>
  <si>
    <t xml:space="preserve">Títulos Valores recibidos en custódia </t>
  </si>
  <si>
    <t>Acreedores por Disponibilidad de Clientes</t>
  </si>
  <si>
    <t>Títulos de terceros recibidos en custódia</t>
  </si>
  <si>
    <t xml:space="preserve">Deudores </t>
  </si>
  <si>
    <t>REMUNERACIÓN AL PERSONAL SUPERIOR</t>
  </si>
  <si>
    <t>info@greencapital.com.py</t>
  </si>
  <si>
    <t>María Emilia Bazzano</t>
  </si>
  <si>
    <t>La sociedad se encuentra regida por las disposiciones emanadas del Código Civil, sus estatutos sociales y modificaciones como así tambien  demás leyes de la Nación que rigen la materia.</t>
  </si>
  <si>
    <t>Director - Gerente Financiero</t>
  </si>
  <si>
    <t>Director - Titular</t>
  </si>
  <si>
    <t>Director - Gerente Admnistrativo</t>
  </si>
  <si>
    <t xml:space="preserve">Obtuvo el  certificado de registro Nº 119_04072023 en la Super Intendencia de Valores en fecha 04/07/2023 </t>
  </si>
  <si>
    <t>POLÍTICA DE INTANGIBLES</t>
  </si>
  <si>
    <t>Los bienes intangibles efectivamente pagados, tales como marcas, patentes, licencias y otros, se amortizarán en cinco (5) años.</t>
  </si>
  <si>
    <t>ARANCELES POR SISTEMA ELECTRÓNICO DE NEGOCIACIÓN</t>
  </si>
  <si>
    <t>Aranceles por Sistema Electrónico de Negociación</t>
  </si>
  <si>
    <t>Registro SIV</t>
  </si>
  <si>
    <t>Número de inscripción en el Registro de la SIV:</t>
  </si>
  <si>
    <t>Reg. SNV Nº AE 053</t>
  </si>
  <si>
    <t>Se realizó la primera modificación de Estatuto según escritura Nº  25 en fecha 27 de marzo del 2023</t>
  </si>
  <si>
    <t>Se realizó la segunda modificación de Estatudto según escritura Nº 16 en fecha 27 de julio del 2023</t>
  </si>
  <si>
    <t xml:space="preserve">La acción de la BVA esta registrada de acuerdo a su precio de adquisición y revaluadas al precio de valor libro de la BVA según cuadro se detalla la composición </t>
  </si>
  <si>
    <t>Los títulos de valores detallados corresponden a la cartera de inversiones de la Casa de Bolsa que se encuentra en garantía, por tal motivo, no se incluye en el reporte del Anexo "H".</t>
  </si>
  <si>
    <t>Auditor Interno</t>
  </si>
  <si>
    <t>Oficial de cumplimiento</t>
  </si>
  <si>
    <t>Lic. Osvaldo Mena Osorio</t>
  </si>
  <si>
    <t>MBB Consultores - C.P. Cintia Molinas</t>
  </si>
  <si>
    <t>Bolsa de Valores de Asunción S.A.</t>
  </si>
  <si>
    <t xml:space="preserve">Bolsa de Valores de Asunción </t>
  </si>
  <si>
    <t>La empresa Green Capital Casa de bolsa S.A., al cierre del periodo considerado cuenta con participación en la Bolsa de Valores de Asunción  de acuerdo a lo establecido en la Ley 5810/17</t>
  </si>
  <si>
    <t>BOLSA DE VALORES DE ASUNCIÓN</t>
  </si>
  <si>
    <t>Anticipos</t>
  </si>
  <si>
    <t>Anticipos a Proveedores</t>
  </si>
  <si>
    <t>Intereses a Cobrar</t>
  </si>
  <si>
    <t>Bonos en Garantía</t>
  </si>
  <si>
    <t>Tarjeta de Crédito GNB</t>
  </si>
  <si>
    <t>ARANCEL BCP</t>
  </si>
  <si>
    <t>ARANCEL BOLSA DE VALORES</t>
  </si>
  <si>
    <t>GASTOS DE CONSUMICION DEL PERSONAL</t>
  </si>
  <si>
    <t>DEUDORES POR SERVICIOS DE INTERMEDIACION</t>
  </si>
  <si>
    <t>Los Bonos adquiridos en concepto de garantía están registradas de acuerdo a su valor de adquisición y revaluadas al tipo de cambio de la cotizacion de la DNIT</t>
  </si>
  <si>
    <t>Cuentas de orden deudoras</t>
  </si>
  <si>
    <t>Total de cuentas de orden deudoras</t>
  </si>
  <si>
    <t>Cuentas de orden acreedores</t>
  </si>
  <si>
    <t>Total cuentas de orden acreedoras</t>
  </si>
  <si>
    <t>(-) Intereses a devengar - CP</t>
  </si>
  <si>
    <t>(-) Intereses a devengar - LP</t>
  </si>
  <si>
    <t>COM. COB. POR OPER. DE INTER. EXTRAB. - RENTA VARIABLE</t>
  </si>
  <si>
    <t>COM. COB. POR OPER. DE INTER. EXTRAB. - RENTA FIJA</t>
  </si>
  <si>
    <t>INGRESOS POR SERV. DE ADM DE CARTERA - PTE VINC</t>
  </si>
  <si>
    <t>RENOV. FIRMAS DIGITALES</t>
  </si>
  <si>
    <t>Bono Subordinado Banco RIO - Vto 12/05/26</t>
  </si>
  <si>
    <t>a)  VALUACIÓN EN MONEDA EXTRANJERA</t>
  </si>
  <si>
    <t>n) ADMINISTRACION DE CARTERA (CORTO Y LARGO PLAZO)</t>
  </si>
  <si>
    <t>A INTEGRAR / APORTE</t>
  </si>
  <si>
    <t>q) OTROS PASIVOS CORRIENTES Y NO CORRIENTES</t>
  </si>
  <si>
    <t>NOTA</t>
  </si>
  <si>
    <t xml:space="preserve">Disponibilidades </t>
  </si>
  <si>
    <t>5.d.</t>
  </si>
  <si>
    <t>Inversiones temporarias</t>
  </si>
  <si>
    <t xml:space="preserve">Deudores varios </t>
  </si>
  <si>
    <t xml:space="preserve">Cuentas por cobrar a personas y empresas  Relacionadas </t>
  </si>
  <si>
    <t>5.e.</t>
  </si>
  <si>
    <t>5.f.</t>
  </si>
  <si>
    <t>5.r.</t>
  </si>
  <si>
    <t>5.j.</t>
  </si>
  <si>
    <t xml:space="preserve">Otros activos </t>
  </si>
  <si>
    <t xml:space="preserve">Otros Activos Corrientes </t>
  </si>
  <si>
    <t xml:space="preserve">Títulos De Renta Fija </t>
  </si>
  <si>
    <t xml:space="preserve">Acción De Bolsa De Valores </t>
  </si>
  <si>
    <t xml:space="preserve">Créditos </t>
  </si>
  <si>
    <t>5.g.</t>
  </si>
  <si>
    <t>5.i.</t>
  </si>
  <si>
    <t xml:space="preserve">Activos Intangibles y cargos diferidos </t>
  </si>
  <si>
    <t xml:space="preserve">Licencia </t>
  </si>
  <si>
    <t>5.h.</t>
  </si>
  <si>
    <t xml:space="preserve">Otros Activos No Corrientes </t>
  </si>
  <si>
    <t xml:space="preserve">Cargos diferidos </t>
  </si>
  <si>
    <t>5.o.</t>
  </si>
  <si>
    <t>5.p.</t>
  </si>
  <si>
    <t>5.n.</t>
  </si>
  <si>
    <t>5.k.</t>
  </si>
  <si>
    <t>5.l.2</t>
  </si>
  <si>
    <t>5.q.</t>
  </si>
  <si>
    <t>5.l.1.</t>
  </si>
  <si>
    <t xml:space="preserve">Acreedores Varios </t>
  </si>
  <si>
    <t xml:space="preserve">Cuentas a Pagar a Personas y Empresas Relacionadas </t>
  </si>
  <si>
    <t xml:space="preserve">Provisiones </t>
  </si>
  <si>
    <t>5.t.</t>
  </si>
  <si>
    <t>12. CUENTAS DE ORDENES</t>
  </si>
  <si>
    <t>5.v.</t>
  </si>
  <si>
    <t xml:space="preserve">Por Intermediación de acciones en Rueda </t>
  </si>
  <si>
    <t>5.w.</t>
  </si>
  <si>
    <t>5.x.</t>
  </si>
  <si>
    <t>5.y.</t>
  </si>
  <si>
    <t>5.c.</t>
  </si>
  <si>
    <t>5.z.</t>
  </si>
  <si>
    <t>Por Intermediación de Renta fija en Rueda</t>
  </si>
  <si>
    <t xml:space="preserve">Por intermediación de Renta variable en Rueda </t>
  </si>
  <si>
    <t xml:space="preserve">Por intermediación de Renta fija en Rueda </t>
  </si>
  <si>
    <t xml:space="preserve">Ingresos por Administración De Cartera </t>
  </si>
  <si>
    <t xml:space="preserve">Ingresos por Custodia de Valores </t>
  </si>
  <si>
    <t xml:space="preserve">Ingresos por Asesoría Financiera </t>
  </si>
  <si>
    <t xml:space="preserve">Ingresos por operaciones y servicios a personas Relacionadas </t>
  </si>
  <si>
    <t xml:space="preserve">Ingresos por operaciones y servicios extrabursátiles </t>
  </si>
  <si>
    <t xml:space="preserve">Otros Ingresos Operativos </t>
  </si>
  <si>
    <t xml:space="preserve">Otros Gastos Operativos </t>
  </si>
  <si>
    <t xml:space="preserve">Otros gastos De Comercialización </t>
  </si>
  <si>
    <t xml:space="preserve">Otros Ingresos y Egresos </t>
  </si>
  <si>
    <t xml:space="preserve">Intereses Cobrados </t>
  </si>
  <si>
    <t xml:space="preserve">Resultado Extraordinarios </t>
  </si>
  <si>
    <t xml:space="preserve">Obligac. por Contratos de Underwiting </t>
  </si>
  <si>
    <t>Obligac. por Administración de cartera</t>
  </si>
  <si>
    <t xml:space="preserve">Otros pasivos Corrientes </t>
  </si>
  <si>
    <t xml:space="preserve">Empresas Relacionadas </t>
  </si>
  <si>
    <t>Acreedores Varios</t>
  </si>
  <si>
    <t xml:space="preserve">Otros pasivos no Corriente </t>
  </si>
  <si>
    <r>
      <t xml:space="preserve">Diferencias De Cambio </t>
    </r>
    <r>
      <rPr>
        <b/>
        <sz val="11"/>
        <rFont val="Calibri"/>
        <family val="2"/>
        <scheme val="minor"/>
      </rPr>
      <t>(+)</t>
    </r>
  </si>
  <si>
    <r>
      <t>Diferencias De Cambio</t>
    </r>
    <r>
      <rPr>
        <b/>
        <sz val="11"/>
        <rFont val="Calibri"/>
        <family val="2"/>
        <scheme val="minor"/>
      </rPr>
      <t xml:space="preserve"> (-)</t>
    </r>
  </si>
  <si>
    <r>
      <t xml:space="preserve">Diferencias De Cambio </t>
    </r>
    <r>
      <rPr>
        <b/>
        <sz val="11"/>
        <rFont val="Calibri"/>
        <family val="2"/>
        <scheme val="minor"/>
      </rPr>
      <t>(-)</t>
    </r>
  </si>
  <si>
    <t xml:space="preserve">Las 12 notas que se acompañan forman parte integrante de los Estados Financieros </t>
  </si>
  <si>
    <t>Sub Totales USD</t>
  </si>
  <si>
    <t>Sub Totales GS</t>
  </si>
  <si>
    <t>IMPRESOS Y FORMULARIOS</t>
  </si>
  <si>
    <t>GASTOS DE EVENTOS Y OBSEQUIOS AL PERSONAL</t>
  </si>
  <si>
    <t>GASTOS VARIOS</t>
  </si>
  <si>
    <t xml:space="preserve">INGRESOS POR SERV. DE ADM DE CARTERA </t>
  </si>
  <si>
    <t>Intereses Cobrados por Operación de Bolsa - Bonos en Garantía</t>
  </si>
  <si>
    <t>Intereses Cobrados por Operación de Bolsa - Títulos Propios</t>
  </si>
  <si>
    <t>HOSPEDAJE Y VATICOS</t>
  </si>
  <si>
    <t>Bono Subordinado Banco RIO - Vto 28/11/29</t>
  </si>
  <si>
    <t>Bono Financiero Banco Itau 5,25% 05/06/26</t>
  </si>
  <si>
    <t>Bono Financiero Banco Itau 5,40% 07/12/27</t>
  </si>
  <si>
    <t>Total CDA</t>
  </si>
  <si>
    <t>CDA</t>
  </si>
  <si>
    <t>CDA20260604</t>
  </si>
  <si>
    <t>Bonos Financieros</t>
  </si>
  <si>
    <t>Bonos Subordinados</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</si>
  <si>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</si>
  <si>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</si>
  <si>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por primera vez de las Normas Internacionales de Información Financiera (NIIF) y conforme al cronograma de implementación establecido en la Nota 7 de Hechos Posteriores.</t>
  </si>
  <si>
    <t xml:space="preserve">conforme a lo dispuesto en la Resolución CNV CG N° 35/23 (Título 3, Capítulo 9) y la Resolución SV. SG. N° 30/23. Dicha adopción se realizará siguiendo los lineamientos en la NIIF 1  - Adopción </t>
  </si>
  <si>
    <t>7.1 Revelaciones generales sobre la transición a las Normas de Información Financiera (NIF) emitidas por el Consejo de Contadores Públicos del Paraguay</t>
  </si>
  <si>
    <t>7.1.1 Descripción del proceso de transición</t>
  </si>
  <si>
    <t>7.1.2 Base de preparación de los estados financieros</t>
  </si>
  <si>
    <t>7.1.3 Impacto de la transición</t>
  </si>
  <si>
    <t xml:space="preserve">A partir del ejercicio 2024, la entidad ha iniciado la transición hacia la adopción completa de las Normas de Información Financiera (NIF), conforme a las disposiciones regulatorias y su plan estratégico.
</t>
  </si>
  <si>
    <t xml:space="preserve"> y las NIF, con el objetivo de ajustar las mismas junto con los procedimientos operativos necesarios.
</t>
  </si>
  <si>
    <t>Se prevé que la adopción total de las NIF concluya en el ejercicio 2026. Este proceso implica la evaluación de las diferencias entre las políticas contables aplicadas actualmente por la entidad</t>
  </si>
  <si>
    <t>Durante 2024, la entidad ha iniciado el diagnóstico y evaluación de las diferencias entre las políticas contables aplicadas y las NIF, con especial atención a la clasificación y medición de activos financieros,</t>
  </si>
  <si>
    <t xml:space="preserve"> pasivos, ingresos y patrimonio. Este proceso se desarrolla con miras a la adopción completa en el ejercicio 2026.</t>
  </si>
  <si>
    <t xml:space="preserve">La transición a las NIF implicará modificaciones en las políticas contables y la implementación de nuevos procedimientos contables y operativos. Durante el ejercicio 2025, se evaluará el impacto </t>
  </si>
  <si>
    <t>de estos cambios para asegurar una transición fluida en el ejercicio 2026.</t>
  </si>
  <si>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</si>
  <si>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</si>
  <si>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</si>
  <si>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</si>
  <si>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t>que su valor contable, el activo debe ajustarse a su valor recuperable. En el caso de terrenos y edificio, su valoración debe realizarse a valor justo, determinado por valuadores profesionalmente calificados.</t>
  </si>
  <si>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</si>
  <si>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</si>
  <si>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</si>
  <si>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t>Si el valor recuperable de estos activos es inferior al valor en libros, se reconocerá una pérdida por deterioro.</t>
  </si>
  <si>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</si>
  <si>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t>sin embargo se deberá evaluar su adopción anticipada.</t>
  </si>
  <si>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</si>
  <si>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 xml:space="preserve"> clasificación de las actividades operativas, de inversión y de financiamiento.</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</si>
  <si>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</si>
  <si>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</si>
  <si>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</si>
  <si>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</si>
  <si>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</si>
  <si>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</si>
  <si>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</si>
  <si>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</si>
  <si>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</si>
  <si>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</si>
  <si>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</si>
  <si>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</si>
  <si>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</si>
  <si>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</si>
  <si>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</si>
  <si>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</si>
  <si>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</si>
  <si>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</si>
  <si>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</si>
  <si>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</si>
  <si>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</si>
  <si>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</si>
  <si>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</si>
  <si>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</si>
  <si>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</si>
  <si>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</si>
  <si>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</si>
  <si>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 xml:space="preserve">Además del hecho mencionado anteriormente y entre la fecha de cierre del ejercicio y la fecha de emisión de estos estados financieros, no han ocurrido hechos significativos de carácter financiero </t>
  </si>
  <si>
    <t>3.           RESUMEN DE LAS PRINCIPALES POLÍTICAS CONTABLES</t>
  </si>
  <si>
    <t xml:space="preserve">A continuación, se resumen las políticas de contabilidad más significativas aplicadas por la entidad. </t>
  </si>
  <si>
    <t xml:space="preserve">7.  HECHOS POSTERIORES </t>
  </si>
  <si>
    <t>Síndico Titular:</t>
  </si>
  <si>
    <t xml:space="preserve">Patrimonio Neto </t>
  </si>
  <si>
    <t>Reservas</t>
  </si>
  <si>
    <t>Resultados acumulados</t>
  </si>
  <si>
    <t>TOTAL PATRIMONIO NETO</t>
  </si>
  <si>
    <t xml:space="preserve"> </t>
  </si>
  <si>
    <t>7.1.4 Revelaciones específicas sobre las áreas de posible impactoacto</t>
  </si>
  <si>
    <r>
      <t xml:space="preserve">• </t>
    </r>
    <r>
      <rPr>
        <b/>
        <sz val="11"/>
        <rFont val="Calibri"/>
        <family val="2"/>
        <scheme val="minor"/>
      </rPr>
      <t>Deterioro del valor de los activos (NIF 18)</t>
    </r>
    <r>
      <rPr>
        <sz val="11"/>
        <rFont val="Calibri"/>
        <family val="2"/>
        <scheme val="minor"/>
      </rPr>
      <t>: se evaluará periódicamente sus activos financieros, como las inversiones en valores y otros instrumentos, para identificar posibles deterioros.</t>
    </r>
  </si>
  <si>
    <t>o    La naturaleza de las relaciones con partes relacionadas.</t>
  </si>
  <si>
    <t>FONDO DE GARANTIA BVPASA</t>
  </si>
  <si>
    <t>Fernando David González Moreno</t>
  </si>
  <si>
    <t>Acreedores varios</t>
  </si>
  <si>
    <t>Contador</t>
  </si>
  <si>
    <t>Ana Griselda Gomez Delgado</t>
  </si>
  <si>
    <t>Síndico Titular</t>
  </si>
  <si>
    <t>Capital emitido</t>
  </si>
  <si>
    <t>(-) ACCIONES POR EMITIR</t>
  </si>
  <si>
    <t>Reserva de Revaluo de Inversiones</t>
  </si>
  <si>
    <t>Reserve Legal</t>
  </si>
  <si>
    <t>Bobo Financiero FIC Vto 21/02/2026</t>
  </si>
  <si>
    <t>Corporate Compliance Solutions EAS</t>
  </si>
  <si>
    <t>Anticipo Impuesto a la Renta</t>
  </si>
  <si>
    <t>COMISIONES PAGADAS</t>
  </si>
  <si>
    <t>GASTOS DE DOMINIO - CNC</t>
  </si>
  <si>
    <t>ALQUILER DE CAJA</t>
  </si>
  <si>
    <t>Anticipo de Sueldos</t>
  </si>
  <si>
    <t>Fondo Mutuo Liquidez</t>
  </si>
  <si>
    <t>Fondo Mutuo</t>
  </si>
  <si>
    <t>Total Fondo Mutuo Liquidez</t>
  </si>
  <si>
    <t>Descuentos Obtenidos</t>
  </si>
  <si>
    <t xml:space="preserve">Fondo Mutuo Liquidez </t>
  </si>
  <si>
    <t>NOTAS A LOS ESTADOS CONTABLES AL 30 DE SEPTIEMBRE DE 2025</t>
  </si>
  <si>
    <t>Los Estados Financieros correspondientes al 30 de septiembre de 2025 han sido aprobados para la remisión a la Super Intendencia de Valores</t>
  </si>
  <si>
    <t>Correspondiente al 30 de septiembre de 2025</t>
  </si>
  <si>
    <t>La composición del rubro al 30 de septiembre de 2025 comparativo con el 31 de diciembre de 2024 es como sigue:</t>
  </si>
  <si>
    <t xml:space="preserve">El saldo al 30 de septiembre de 2025 de cuentas y provisiones a pagar se detalla en el siguiente cuadro: </t>
  </si>
  <si>
    <t>o de otra naturaleza que afecten la situación patrimonial o financiera o los resultados de la entidad al 30 de septiembre de 2025.</t>
  </si>
  <si>
    <t>de Mercado de Valores y la RES SIV CG N° 30/21. El valor de la participación es de Gs.1.560.000.000 último precio negociado de la acción, con una participación del 2,17% según la información contable de la BVPASA AL 30/09/2025</t>
  </si>
  <si>
    <t>La moneda extranjera, Dólar fue registrada de acuerdo al tipo de cambio publicado por la Dirección Nacional de Ingresos Tributarios al 30-09-2025. Tipo de cambio comprador Gs 6.952,10 - para saldos de cuentas del activo y Tipo de cambio vendedor Gs. 6.970,65  - para saldo de cuentas pasivas.</t>
  </si>
  <si>
    <t>Los títulos de terceros recibidos en custodia fueron registrados de acuerdo al tipo de cambio publicado por el Banco Central del Paraguay al 30-09-2025. 
(USD 7.002,41 - GBP 9.421,74 - ARS 5,10)</t>
  </si>
  <si>
    <t>7.2 Hechos posteriores relativos a los estados financieros correspondientes al ejercicio concluido al 30/09/2025,</t>
  </si>
  <si>
    <t>Información sobre el Emisor al 30/09/2025</t>
  </si>
  <si>
    <t>Ingresos por venta de bonos</t>
  </si>
  <si>
    <t>COM. COB. POR COLOC EXTRABUR - RENTA VARIABLE</t>
  </si>
  <si>
    <t>CORRESPONDIENTE AL 30 DE SEPTIEMBRE DE 2025 PRESENTADO EN FORMA COMPARATIVA CON EL 30 DE SEPTIEMBRE DE 2024</t>
  </si>
  <si>
    <t>ESTADO DE RESULTADOS CORRESPONDIENTE AL 30 DE SEPTIEMBRE DE 2025 PRESENTADO EN FORMA COMPARATIVA CON EL 30 DE SEPTIEMBRE DE 2024</t>
  </si>
  <si>
    <t>PERDIDA POR AMORT. DE DIF. DE PRECIO - BONOS EN EL EXTERIOR</t>
  </si>
  <si>
    <t>BALANCE GENERAL AL 30 DE SEPTIEMBRE DE 2025 PRESENTADO EN FORMA COMPARATIVO CON EL EJERCICIO ANTERIOR CERRADO AL 31 DE DICIEMBRE DE 2024</t>
  </si>
  <si>
    <t>INFORMACION AL 30 DE SEPTIEMBRE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</si>
</sst>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quot;₲&quot;\ * #,##0_ ;_ &quot;₲&quot;\ * \-#,##0_ ;_ &quot;₲&quot;\ * &quot;-&quot;_ ;_ @_ "/>
    <numFmt numFmtId="41" formatCode="_ * #,##0_ ;_ * \-#,##0_ ;_ * &quot;-&quot;_ ;_ @_ "/>
    <numFmt numFmtId="43" formatCode="_ * #,##0.00_ ;_ * \-#,##0.00_ ;_ * &quot;-&quot;??_ ;_ @_ "/>
    <numFmt numFmtId="164" formatCode="_(* #,##0.00_);_(* \(#,##0.00\);_(* &quot;-&quot;??_);_(@_)"/>
    <numFmt numFmtId="165" formatCode="_(* #,##0_);_(* \(#,##0\);_(* \-??_);_(@_)"/>
    <numFmt numFmtId="166" formatCode="_(* #,##0_);_(* \(#,##0\);_(* \-_);_(@_)"/>
    <numFmt numFmtId="167" formatCode="#,##0;\(#,##0\)"/>
    <numFmt numFmtId="168" formatCode="_(* #,##0.00_);_(* \(#,##0.00\);_(* \-??_);_(@_)"/>
    <numFmt numFmtId="169" formatCode="_-* #,##0.00\ _P_t_s_-;\-* #,##0.00\ _P_t_s_-;_-* &quot;-&quot;??\ _P_t_s_-;_-@_-"/>
    <numFmt numFmtId="170" formatCode="#,##0_ ;\-#,##0\ "/>
    <numFmt numFmtId="171" formatCode="#,"/>
    <numFmt numFmtId="172" formatCode="#,#00"/>
    <numFmt numFmtId="173" formatCode="#.##000"/>
    <numFmt numFmtId="174" formatCode="\$#,#00"/>
    <numFmt numFmtId="175" formatCode="_(* #,##0_);_(* \(#,##0\);_(* &quot;-&quot;??_);_(@_)"/>
    <numFmt numFmtId="176" formatCode="#,##0_ ;[Red]\-#,##0\ "/>
    <numFmt numFmtId="177" formatCode="dd/mm/yyyy;@"/>
    <numFmt numFmtId="178" formatCode="_(* #,##0_);_(* \(#,##0\);_(* &quot;-&quot;_);_(@_)"/>
    <numFmt numFmtId="179" formatCode="_-* #,##0.00\ _€_-;\-* #,##0.00\ _€_-;_-* &quot;-&quot;??\ _€_-;_-@_-"/>
    <numFmt numFmtId="180" formatCode="_ [$USD]\ * #,##0.00_ ;_ [$USD]\ * \-#,##0.00_ ;_ [$USD]\ * &quot;-&quot;_ ;_ @_ "/>
    <numFmt numFmtId="181" formatCode="_(* #,##0.00_);_(* \(#,##0.00\);_(* \-_);_(@_)"/>
    <numFmt numFmtId="182" formatCode="_-* #,##0_-;\-* #,##0_-;_-* &quot;-&quot;_-;_-@_-"/>
    <numFmt numFmtId="183" formatCode="_-* #,##0.00_-;\-* #,##0.00_-;_-* &quot;-&quot;??_-;_-@_-"/>
    <numFmt numFmtId="184" formatCode="_-* #,##0\ _€_-;\-* #,##0\ _€_-;_-* &quot;-&quot;\ _€_-;_-@_-"/>
    <numFmt numFmtId="185" formatCode="_-* #,##0.00\ _p_t_a_-;\-* #,##0.00\ _p_t_a_-;_-* &quot;-&quot;??\ _p_t_a_-;_-@_-"/>
    <numFmt numFmtId="186" formatCode="_ * #,##0.00_ ;_ * \-#,##0.00_ ;_ * &quot;-&quot;_ ;_ @_ "/>
    <numFmt numFmtId="187" formatCode="#,##0.0"/>
    <numFmt numFmtId="188" formatCode="&quot;₲&quot;\ #,##0"/>
  </numFmts>
  <fonts count="70">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Geneva"/>
      <family val="2"/>
    </font>
    <font>
      <sz val="8"/>
      <name val="Arial"/>
      <family val="2"/>
    </font>
    <font>
      <sz val="10"/>
      <name val="Arial"/>
      <family val="2"/>
    </font>
    <font>
      <sz val="10"/>
      <color indexed="8"/>
      <name val="Arial"/>
      <family val="2"/>
    </font>
    <font>
      <sz val="1"/>
      <color indexed="8"/>
      <name val="Courier New"/>
      <family val="3"/>
    </font>
    <font>
      <b/>
      <sz val="1"/>
      <color indexed="8"/>
      <name val="Courier New"/>
      <family val="3"/>
    </font>
    <font>
      <sz val="11"/>
      <color indexed="8"/>
      <name val="Calibri"/>
      <family val="2"/>
    </font>
    <font>
      <sz val="8"/>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name val="Calibri"/>
      <family val="2"/>
      <scheme val="minor"/>
    </font>
    <font>
      <b/>
      <sz val="1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u/>
      <sz val="11"/>
      <color rgb="FFFF0000"/>
      <name val="Calibri"/>
      <family val="2"/>
      <scheme val="minor"/>
    </font>
    <font>
      <sz val="11"/>
      <color indexed="10"/>
      <name val="Calibri"/>
      <family val="2"/>
      <scheme val="minor"/>
    </font>
    <font>
      <b/>
      <sz val="11"/>
      <color indexed="10"/>
      <name val="Calibri"/>
      <family val="2"/>
      <scheme val="minor"/>
    </font>
    <font>
      <u/>
      <sz val="11"/>
      <color indexed="10"/>
      <name val="Calibri"/>
      <family val="2"/>
      <scheme val="minor"/>
    </font>
    <font>
      <u/>
      <sz val="11"/>
      <name val="Calibri"/>
      <family val="2"/>
      <scheme val="minor"/>
    </font>
    <font>
      <b/>
      <sz val="11"/>
      <color indexed="8"/>
      <name val="Calibri"/>
      <family val="2"/>
      <scheme val="minor"/>
    </font>
    <font>
      <b/>
      <u/>
      <sz val="11"/>
      <color indexed="8"/>
      <name val="Calibri"/>
      <family val="2"/>
      <scheme val="minor"/>
    </font>
    <font>
      <b/>
      <i/>
      <sz val="11"/>
      <color theme="3"/>
      <name val="Calibri"/>
      <family val="2"/>
      <scheme val="minor"/>
    </font>
    <font>
      <i/>
      <sz val="11"/>
      <color indexed="10"/>
      <name val="Calibri"/>
      <family val="2"/>
      <scheme val="minor"/>
    </font>
    <font>
      <i/>
      <sz val="11"/>
      <name val="Calibri"/>
      <family val="2"/>
      <scheme val="minor"/>
    </font>
    <font>
      <u/>
      <sz val="10"/>
      <color theme="10"/>
      <name val="Arial"/>
      <family val="2"/>
    </font>
    <font>
      <i/>
      <sz val="10"/>
      <name val="Calibri"/>
      <family val="2"/>
      <scheme val="minor"/>
    </font>
    <font>
      <sz val="11"/>
      <color indexed="8"/>
      <name val="Calibri"/>
      <family val="2"/>
      <scheme val="minor"/>
    </font>
    <font>
      <sz val="12"/>
      <color theme="1"/>
      <name val="Calibri"/>
      <family val="2"/>
      <scheme val="minor"/>
    </font>
    <font>
      <sz val="10"/>
      <name val="Nimbus Sans L"/>
    </font>
    <font>
      <sz val="10"/>
      <name val="Times New Roman"/>
      <family val="1"/>
    </font>
    <font>
      <sz val="11"/>
      <color rgb="FF000000"/>
      <name val="Calibri"/>
      <family val="2"/>
    </font>
    <font>
      <sz val="12"/>
      <color theme="1"/>
      <name val="Calibri"/>
      <family val="2"/>
      <charset val="128"/>
      <scheme val="minor"/>
    </font>
    <font>
      <sz val="10"/>
      <name val="Verdana"/>
      <family val="2"/>
    </font>
    <font>
      <b/>
      <i/>
      <sz val="11"/>
      <name val="Calibri"/>
      <family val="2"/>
      <scheme val="minor"/>
    </font>
    <font>
      <b/>
      <sz val="10"/>
      <name val="Arial"/>
      <family val="2"/>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style="hair">
        <color indexed="64"/>
      </bottom>
      <diagonal/>
    </border>
    <border>
      <left style="thin">
        <color indexed="8"/>
      </left>
      <right style="medium">
        <color indexed="64"/>
      </right>
      <top/>
      <bottom style="hair">
        <color indexed="64"/>
      </bottom>
      <diagonal/>
    </border>
    <border>
      <left style="thin">
        <color indexed="8"/>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diagonal/>
    </border>
    <border>
      <left/>
      <right style="medium">
        <color rgb="FF000000"/>
      </right>
      <top style="medium">
        <color indexed="64"/>
      </top>
      <bottom style="medium">
        <color indexed="64"/>
      </bottom>
      <diagonal/>
    </border>
    <border>
      <left/>
      <right style="thin">
        <color indexed="8"/>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bottom/>
      <diagonal/>
    </border>
    <border>
      <left style="thin">
        <color indexed="8"/>
      </left>
      <right style="medium">
        <color indexed="64"/>
      </right>
      <top/>
      <bottom/>
      <diagonal/>
    </border>
    <border>
      <left style="thin">
        <color indexed="64"/>
      </left>
      <right/>
      <top/>
      <bottom/>
      <diagonal/>
    </border>
    <border>
      <left style="thin">
        <color indexed="64"/>
      </left>
      <right style="medium">
        <color indexed="64"/>
      </right>
      <top/>
      <bottom/>
      <diagonal/>
    </border>
    <border>
      <left style="thin">
        <color indexed="8"/>
      </left>
      <right/>
      <top/>
      <bottom/>
      <diagonal/>
    </border>
    <border>
      <left style="thin">
        <color indexed="8"/>
      </left>
      <right/>
      <top/>
      <bottom style="medium">
        <color indexed="64"/>
      </bottom>
      <diagonal/>
    </border>
    <border>
      <left/>
      <right style="thin">
        <color indexed="8"/>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8"/>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s>
  <cellStyleXfs count="2357">
    <xf numFmtId="0" fontId="0" fillId="0" borderId="0"/>
    <xf numFmtId="4" fontId="22" fillId="0" borderId="0">
      <protection locked="0"/>
    </xf>
    <xf numFmtId="171" fontId="23" fillId="0" borderId="0">
      <protection locked="0"/>
    </xf>
    <xf numFmtId="171" fontId="23" fillId="0" borderId="0">
      <protection locked="0"/>
    </xf>
    <xf numFmtId="172" fontId="22" fillId="0" borderId="0">
      <protection locked="0"/>
    </xf>
    <xf numFmtId="173" fontId="22" fillId="0" borderId="0">
      <protection locked="0"/>
    </xf>
    <xf numFmtId="168" fontId="20" fillId="0" borderId="0" applyFill="0" applyBorder="0" applyAlignment="0" applyProtection="0"/>
    <xf numFmtId="166" fontId="20" fillId="0" borderId="0" applyFill="0" applyBorder="0" applyAlignment="0" applyProtection="0"/>
    <xf numFmtId="169" fontId="17" fillId="0" borderId="0" applyFont="0" applyFill="0" applyBorder="0" applyAlignment="0" applyProtection="0"/>
    <xf numFmtId="164" fontId="24" fillId="0" borderId="0" applyFont="0" applyFill="0" applyBorder="0" applyAlignment="0" applyProtection="0"/>
    <xf numFmtId="174" fontId="22" fillId="0" borderId="0">
      <protection locked="0"/>
    </xf>
    <xf numFmtId="0" fontId="17" fillId="0" borderId="0"/>
    <xf numFmtId="0" fontId="26" fillId="0" borderId="0"/>
    <xf numFmtId="0" fontId="21" fillId="0" borderId="0">
      <alignment vertical="top"/>
    </xf>
    <xf numFmtId="0" fontId="20" fillId="0" borderId="0"/>
    <xf numFmtId="0" fontId="26" fillId="0" borderId="0"/>
    <xf numFmtId="0" fontId="20" fillId="0" borderId="0"/>
    <xf numFmtId="0" fontId="18" fillId="0" borderId="0"/>
    <xf numFmtId="0" fontId="18" fillId="0" borderId="0"/>
    <xf numFmtId="0" fontId="18" fillId="0" borderId="0"/>
    <xf numFmtId="0" fontId="18" fillId="0" borderId="0"/>
    <xf numFmtId="0" fontId="18" fillId="0" borderId="0"/>
    <xf numFmtId="0" fontId="18" fillId="0" borderId="0"/>
    <xf numFmtId="9" fontId="17" fillId="0" borderId="0" applyFill="0" applyBorder="0" applyAlignment="0" applyProtection="0"/>
    <xf numFmtId="9" fontId="20" fillId="0" borderId="0" applyFont="0" applyFill="0" applyBorder="0" applyAlignment="0" applyProtection="0"/>
    <xf numFmtId="9" fontId="20" fillId="0" borderId="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41" fontId="13" fillId="0" borderId="0" applyFont="0" applyFill="0" applyBorder="0" applyAlignment="0" applyProtection="0"/>
    <xf numFmtId="0" fontId="27" fillId="0" borderId="0" applyNumberFormat="0" applyFill="0" applyBorder="0" applyAlignment="0" applyProtection="0"/>
    <xf numFmtId="0" fontId="28" fillId="0" borderId="59" applyNumberFormat="0" applyFill="0" applyAlignment="0" applyProtection="0"/>
    <xf numFmtId="0" fontId="29" fillId="0" borderId="60" applyNumberFormat="0" applyFill="0" applyAlignment="0" applyProtection="0"/>
    <xf numFmtId="0" fontId="30" fillId="0" borderId="61"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62" applyNumberFormat="0" applyAlignment="0" applyProtection="0"/>
    <xf numFmtId="0" fontId="35" fillId="9" borderId="63" applyNumberFormat="0" applyAlignment="0" applyProtection="0"/>
    <xf numFmtId="0" fontId="36" fillId="9" borderId="62" applyNumberFormat="0" applyAlignment="0" applyProtection="0"/>
    <xf numFmtId="0" fontId="37" fillId="0" borderId="64" applyNumberFormat="0" applyFill="0" applyAlignment="0" applyProtection="0"/>
    <xf numFmtId="0" fontId="38" fillId="10" borderId="65"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67" applyNumberFormat="0" applyFill="0" applyAlignment="0" applyProtection="0"/>
    <xf numFmtId="0" fontId="4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12" fillId="25" borderId="0" applyNumberFormat="0" applyBorder="0" applyAlignment="0" applyProtection="0"/>
    <xf numFmtId="0" fontId="12" fillId="2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42" fillId="35" borderId="0" applyNumberFormat="0" applyBorder="0" applyAlignment="0" applyProtection="0"/>
    <xf numFmtId="0" fontId="12" fillId="0" borderId="0"/>
    <xf numFmtId="41" fontId="12" fillId="0" borderId="0" applyFont="0" applyFill="0" applyBorder="0" applyAlignment="0" applyProtection="0"/>
    <xf numFmtId="0" fontId="12" fillId="11" borderId="66" applyNumberFormat="0" applyFont="0" applyAlignment="0" applyProtection="0"/>
    <xf numFmtId="168" fontId="17" fillId="0" borderId="0" applyFill="0" applyBorder="0" applyAlignment="0" applyProtection="0"/>
    <xf numFmtId="166" fontId="17" fillId="0" borderId="0" applyFill="0" applyBorder="0" applyAlignment="0" applyProtection="0"/>
    <xf numFmtId="43" fontId="24" fillId="0" borderId="0" applyFont="0" applyFill="0" applyBorder="0" applyAlignment="0" applyProtection="0"/>
    <xf numFmtId="0" fontId="11" fillId="0" borderId="0"/>
    <xf numFmtId="0" fontId="17" fillId="0" borderId="0"/>
    <xf numFmtId="0" fontId="11" fillId="0" borderId="0"/>
    <xf numFmtId="0" fontId="17" fillId="0" borderId="0"/>
    <xf numFmtId="168" fontId="17" fillId="0" borderId="0" applyFill="0" applyBorder="0" applyAlignment="0" applyProtection="0"/>
    <xf numFmtId="9" fontId="17" fillId="0" borderId="0" applyFont="0" applyFill="0" applyBorder="0" applyAlignment="0" applyProtection="0"/>
    <xf numFmtId="9" fontId="17" fillId="0" borderId="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11" fillId="0" borderId="0" applyFont="0" applyFill="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0" borderId="0"/>
    <xf numFmtId="41" fontId="11" fillId="0" borderId="0" applyFont="0" applyFill="0" applyBorder="0" applyAlignment="0" applyProtection="0"/>
    <xf numFmtId="0" fontId="11" fillId="11" borderId="66" applyNumberFormat="0" applyFont="0" applyAlignment="0" applyProtection="0"/>
    <xf numFmtId="41" fontId="10" fillId="0" borderId="0" applyFont="0" applyFill="0" applyBorder="0" applyAlignment="0" applyProtection="0"/>
    <xf numFmtId="0" fontId="10" fillId="0" borderId="0"/>
    <xf numFmtId="0" fontId="9" fillId="0" borderId="0"/>
    <xf numFmtId="9" fontId="17" fillId="0" borderId="0" applyFont="0" applyFill="0" applyBorder="0" applyAlignment="0" applyProtection="0"/>
    <xf numFmtId="178" fontId="17" fillId="0" borderId="0" applyFont="0" applyFill="0" applyBorder="0" applyAlignment="0" applyProtection="0"/>
    <xf numFmtId="164" fontId="9" fillId="0" borderId="0" applyFont="0" applyFill="0" applyBorder="0" applyAlignment="0" applyProtection="0"/>
    <xf numFmtId="41" fontId="9" fillId="0" borderId="0" applyFont="0" applyFill="0" applyBorder="0" applyAlignment="0" applyProtection="0"/>
    <xf numFmtId="0" fontId="17" fillId="0" borderId="0"/>
    <xf numFmtId="0" fontId="9" fillId="0" borderId="0"/>
    <xf numFmtId="164" fontId="9" fillId="0" borderId="0" applyFont="0" applyFill="0" applyBorder="0" applyAlignment="0" applyProtection="0"/>
    <xf numFmtId="164" fontId="9" fillId="0" borderId="0" applyFont="0" applyFill="0" applyBorder="0" applyAlignment="0" applyProtection="0"/>
    <xf numFmtId="0" fontId="9" fillId="0" borderId="0"/>
    <xf numFmtId="164" fontId="9" fillId="0" borderId="0" applyFont="0" applyFill="0" applyBorder="0" applyAlignment="0" applyProtection="0"/>
    <xf numFmtId="179" fontId="9" fillId="0" borderId="0" applyFont="0" applyFill="0" applyBorder="0" applyAlignment="0" applyProtection="0"/>
    <xf numFmtId="0" fontId="59" fillId="0" borderId="0" applyNumberFormat="0" applyFill="0" applyBorder="0" applyAlignment="0" applyProtection="0"/>
    <xf numFmtId="168" fontId="17" fillId="0" borderId="0" applyFill="0" applyBorder="0" applyAlignment="0" applyProtection="0"/>
    <xf numFmtId="0" fontId="6" fillId="0" borderId="0"/>
    <xf numFmtId="0" fontId="6" fillId="0" borderId="0"/>
    <xf numFmtId="168" fontId="17" fillId="0" borderId="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1" fontId="6" fillId="0" borderId="0" applyFont="0" applyFill="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0" borderId="0"/>
    <xf numFmtId="41" fontId="6" fillId="0" borderId="0" applyFont="0" applyFill="0" applyBorder="0" applyAlignment="0" applyProtection="0"/>
    <xf numFmtId="0" fontId="6" fillId="11" borderId="66" applyNumberFormat="0" applyFont="0" applyAlignment="0" applyProtection="0"/>
    <xf numFmtId="43" fontId="2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1" fontId="6" fillId="0" borderId="0" applyFont="0" applyFill="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0" borderId="0"/>
    <xf numFmtId="41" fontId="6" fillId="0" borderId="0" applyFont="0" applyFill="0" applyBorder="0" applyAlignment="0" applyProtection="0"/>
    <xf numFmtId="0" fontId="6" fillId="11" borderId="66" applyNumberFormat="0" applyFont="0" applyAlignment="0" applyProtection="0"/>
    <xf numFmtId="41" fontId="6" fillId="0" borderId="0" applyFont="0" applyFill="0" applyBorder="0" applyAlignment="0" applyProtection="0"/>
    <xf numFmtId="0" fontId="6" fillId="0" borderId="0"/>
    <xf numFmtId="0" fontId="6" fillId="0" borderId="0"/>
    <xf numFmtId="41" fontId="17"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179" fontId="6" fillId="0" borderId="0" applyFont="0" applyFill="0" applyBorder="0" applyAlignment="0" applyProtection="0"/>
    <xf numFmtId="168" fontId="17" fillId="0" borderId="0" applyFill="0" applyBorder="0" applyAlignment="0" applyProtection="0"/>
    <xf numFmtId="0" fontId="6" fillId="0" borderId="0"/>
    <xf numFmtId="0" fontId="6" fillId="0" borderId="0"/>
    <xf numFmtId="168" fontId="17" fillId="0" borderId="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1" fontId="6" fillId="0" borderId="0" applyFont="0" applyFill="0" applyBorder="0" applyAlignment="0" applyProtection="0"/>
    <xf numFmtId="168" fontId="17" fillId="0" borderId="0" applyFill="0" applyBorder="0" applyAlignment="0" applyProtection="0"/>
    <xf numFmtId="42" fontId="17" fillId="0" borderId="0" applyFont="0" applyFill="0" applyBorder="0" applyAlignment="0" applyProtection="0"/>
    <xf numFmtId="0" fontId="5" fillId="0" borderId="0"/>
    <xf numFmtId="43" fontId="5" fillId="0" borderId="0" applyFont="0" applyFill="0" applyBorder="0" applyAlignment="0" applyProtection="0"/>
    <xf numFmtId="9" fontId="5" fillId="0" borderId="0" applyFont="0" applyFill="0" applyBorder="0" applyAlignment="0" applyProtection="0"/>
    <xf numFmtId="41" fontId="5" fillId="0" borderId="0" applyFont="0" applyFill="0" applyBorder="0" applyAlignment="0" applyProtection="0"/>
    <xf numFmtId="0" fontId="17" fillId="0" borderId="0"/>
    <xf numFmtId="0" fontId="17" fillId="0" borderId="0"/>
    <xf numFmtId="0" fontId="63" fillId="0" borderId="0"/>
    <xf numFmtId="0" fontId="46" fillId="0" borderId="0"/>
    <xf numFmtId="179"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0" fontId="24" fillId="0" borderId="0" applyFont="0" applyFill="0" applyBorder="0" applyAlignment="0" applyProtection="0"/>
    <xf numFmtId="43" fontId="17" fillId="0" borderId="0" applyFont="0" applyFill="0" applyBorder="0" applyAlignment="0" applyProtection="0"/>
    <xf numFmtId="0" fontId="17" fillId="0" borderId="0" applyFont="0" applyFill="0" applyBorder="0" applyAlignment="0" applyProtection="0"/>
    <xf numFmtId="0" fontId="17" fillId="0" borderId="0"/>
    <xf numFmtId="179" fontId="5" fillId="0" borderId="0" applyFont="0" applyFill="0" applyBorder="0" applyAlignment="0" applyProtection="0"/>
    <xf numFmtId="0" fontId="5" fillId="0" borderId="0"/>
    <xf numFmtId="179" fontId="5" fillId="0" borderId="0" applyFont="0" applyFill="0" applyBorder="0" applyAlignment="0" applyProtection="0"/>
    <xf numFmtId="179" fontId="46"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0" fontId="17" fillId="0" borderId="0"/>
    <xf numFmtId="0" fontId="5" fillId="0" borderId="0"/>
    <xf numFmtId="179"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5" fontId="17" fillId="0" borderId="0" applyFont="0" applyFill="0" applyBorder="0" applyAlignment="0" applyProtection="0"/>
    <xf numFmtId="43" fontId="5" fillId="0" borderId="0" applyFont="0" applyFill="0" applyBorder="0" applyAlignment="0" applyProtection="0"/>
    <xf numFmtId="0" fontId="65" fillId="0" borderId="0"/>
    <xf numFmtId="0" fontId="17" fillId="0" borderId="0"/>
    <xf numFmtId="41" fontId="5" fillId="0" borderId="0" applyFont="0" applyFill="0" applyBorder="0" applyAlignment="0" applyProtection="0"/>
    <xf numFmtId="179" fontId="5" fillId="0" borderId="0" applyFont="0" applyFill="0" applyBorder="0" applyAlignment="0" applyProtection="0"/>
    <xf numFmtId="41" fontId="5" fillId="0" borderId="0" applyFont="0" applyFill="0" applyBorder="0" applyAlignment="0" applyProtection="0"/>
    <xf numFmtId="18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0" fontId="5" fillId="11" borderId="66" applyNumberFormat="0" applyFont="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179" fontId="5" fillId="0" borderId="0" applyFont="0" applyFill="0" applyBorder="0" applyAlignment="0" applyProtection="0"/>
    <xf numFmtId="179" fontId="5" fillId="0" borderId="0" applyFont="0" applyFill="0" applyBorder="0" applyAlignment="0" applyProtection="0"/>
    <xf numFmtId="184"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183" fontId="5" fillId="0" borderId="0" applyFont="0" applyFill="0" applyBorder="0" applyAlignment="0" applyProtection="0"/>
    <xf numFmtId="43"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46"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179" fontId="5" fillId="0" borderId="0" applyFont="0" applyFill="0" applyBorder="0" applyAlignment="0" applyProtection="0"/>
    <xf numFmtId="183" fontId="5" fillId="0" borderId="0" applyFont="0" applyFill="0" applyBorder="0" applyAlignment="0" applyProtection="0"/>
    <xf numFmtId="179" fontId="5" fillId="0" borderId="0" applyFont="0" applyFill="0" applyBorder="0" applyAlignment="0" applyProtection="0"/>
    <xf numFmtId="179" fontId="5" fillId="0" borderId="0" applyFont="0" applyFill="0" applyBorder="0" applyAlignment="0" applyProtection="0"/>
    <xf numFmtId="184" fontId="5" fillId="0" borderId="0" applyFont="0" applyFill="0" applyBorder="0" applyAlignment="0" applyProtection="0"/>
    <xf numFmtId="183" fontId="5" fillId="0" borderId="0" applyFont="0" applyFill="0" applyBorder="0" applyAlignment="0" applyProtection="0"/>
    <xf numFmtId="179" fontId="5" fillId="0" borderId="0" applyFont="0" applyFill="0" applyBorder="0" applyAlignment="0" applyProtection="0"/>
    <xf numFmtId="18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179"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179" fontId="5" fillId="0" borderId="0" applyFont="0" applyFill="0" applyBorder="0" applyAlignment="0" applyProtection="0"/>
    <xf numFmtId="43"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18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17" fillId="0" borderId="0" applyFont="0" applyFill="0" applyBorder="0" applyAlignment="0" applyProtection="0"/>
    <xf numFmtId="43" fontId="5" fillId="0" borderId="0" applyFont="0" applyFill="0" applyBorder="0" applyAlignment="0" applyProtection="0"/>
    <xf numFmtId="43" fontId="1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64"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0" fontId="5" fillId="0" borderId="0"/>
    <xf numFmtId="0" fontId="62" fillId="0" borderId="0"/>
    <xf numFmtId="41" fontId="5" fillId="0" borderId="0" applyFont="0" applyFill="0" applyBorder="0" applyAlignment="0" applyProtection="0"/>
    <xf numFmtId="182" fontId="66" fillId="0" borderId="0" applyFont="0" applyFill="0" applyBorder="0" applyAlignment="0" applyProtection="0"/>
    <xf numFmtId="0" fontId="67" fillId="0" borderId="0"/>
    <xf numFmtId="0" fontId="24" fillId="0" borderId="0" applyNumberFormat="0" applyFill="0" applyBorder="0" applyAlignment="0" applyProtection="0"/>
    <xf numFmtId="0" fontId="5" fillId="0" borderId="0"/>
    <xf numFmtId="168" fontId="17" fillId="0" borderId="0" applyFill="0" applyBorder="0" applyAlignment="0" applyProtection="0"/>
    <xf numFmtId="166" fontId="17" fillId="0" borderId="0" applyFill="0" applyBorder="0" applyAlignment="0" applyProtection="0"/>
    <xf numFmtId="169" fontId="17" fillId="0" borderId="0" applyFont="0" applyFill="0" applyBorder="0" applyAlignment="0" applyProtection="0"/>
    <xf numFmtId="43" fontId="24" fillId="0" borderId="0" applyFont="0" applyFill="0" applyBorder="0" applyAlignment="0" applyProtection="0"/>
    <xf numFmtId="0" fontId="5" fillId="0" borderId="0"/>
    <xf numFmtId="0" fontId="21" fillId="0" borderId="0">
      <alignment vertical="top"/>
    </xf>
    <xf numFmtId="9" fontId="17"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1" fontId="5" fillId="0" borderId="0" applyFont="0" applyFill="0" applyBorder="0" applyAlignment="0" applyProtection="0"/>
    <xf numFmtId="0" fontId="5" fillId="0" borderId="0"/>
    <xf numFmtId="41" fontId="5" fillId="0" borderId="0" applyFont="0" applyFill="0" applyBorder="0" applyAlignment="0" applyProtection="0"/>
    <xf numFmtId="0" fontId="5" fillId="11" borderId="66" applyNumberFormat="0" applyFont="0" applyAlignment="0" applyProtection="0"/>
    <xf numFmtId="168" fontId="17" fillId="0" borderId="0" applyFill="0" applyBorder="0" applyAlignment="0" applyProtection="0"/>
    <xf numFmtId="166" fontId="17" fillId="0" borderId="0" applyFill="0" applyBorder="0" applyAlignment="0" applyProtection="0"/>
    <xf numFmtId="43" fontId="24" fillId="0" borderId="0" applyFont="0" applyFill="0" applyBorder="0" applyAlignment="0" applyProtection="0"/>
    <xf numFmtId="0" fontId="5" fillId="0" borderId="0"/>
    <xf numFmtId="0" fontId="5" fillId="0" borderId="0"/>
    <xf numFmtId="168" fontId="17"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1" fontId="5" fillId="0" borderId="0" applyFont="0" applyFill="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0" borderId="0"/>
    <xf numFmtId="41" fontId="5" fillId="0" borderId="0" applyFont="0" applyFill="0" applyBorder="0" applyAlignment="0" applyProtection="0"/>
    <xf numFmtId="0" fontId="5" fillId="11" borderId="66" applyNumberFormat="0" applyFont="0" applyAlignment="0" applyProtection="0"/>
    <xf numFmtId="41" fontId="5" fillId="0" borderId="0" applyFont="0" applyFill="0" applyBorder="0" applyAlignment="0" applyProtection="0"/>
    <xf numFmtId="0" fontId="5" fillId="0" borderId="0"/>
    <xf numFmtId="0" fontId="5" fillId="0" borderId="0"/>
    <xf numFmtId="41" fontId="17" fillId="0" borderId="0" applyFont="0" applyFill="0" applyBorder="0" applyAlignment="0" applyProtection="0"/>
    <xf numFmtId="41"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179" fontId="5" fillId="0" borderId="0" applyFont="0" applyFill="0" applyBorder="0" applyAlignment="0" applyProtection="0"/>
    <xf numFmtId="0" fontId="59" fillId="0" borderId="0" applyNumberFormat="0" applyFill="0" applyBorder="0" applyAlignment="0" applyProtection="0"/>
    <xf numFmtId="168" fontId="17" fillId="0" borderId="0" applyFill="0" applyBorder="0" applyAlignment="0" applyProtection="0"/>
    <xf numFmtId="0" fontId="5" fillId="0" borderId="0"/>
    <xf numFmtId="0" fontId="5" fillId="0" borderId="0"/>
    <xf numFmtId="168" fontId="17"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1" fontId="5" fillId="0" borderId="0" applyFont="0" applyFill="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0" borderId="0"/>
    <xf numFmtId="41" fontId="5" fillId="0" borderId="0" applyFont="0" applyFill="0" applyBorder="0" applyAlignment="0" applyProtection="0"/>
    <xf numFmtId="0" fontId="5" fillId="11" borderId="66" applyNumberFormat="0" applyFont="0" applyAlignment="0" applyProtection="0"/>
    <xf numFmtId="43" fontId="2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1" fontId="5" fillId="0" borderId="0" applyFont="0" applyFill="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0" borderId="0"/>
    <xf numFmtId="41" fontId="5" fillId="0" borderId="0" applyFont="0" applyFill="0" applyBorder="0" applyAlignment="0" applyProtection="0"/>
    <xf numFmtId="0" fontId="5" fillId="11" borderId="66" applyNumberFormat="0" applyFont="0" applyAlignment="0" applyProtection="0"/>
    <xf numFmtId="41" fontId="5" fillId="0" borderId="0" applyFont="0" applyFill="0" applyBorder="0" applyAlignment="0" applyProtection="0"/>
    <xf numFmtId="0" fontId="5" fillId="0" borderId="0"/>
    <xf numFmtId="0" fontId="5" fillId="0" borderId="0"/>
    <xf numFmtId="41" fontId="1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179" fontId="5" fillId="0" borderId="0" applyFont="0" applyFill="0" applyBorder="0" applyAlignment="0" applyProtection="0"/>
    <xf numFmtId="168" fontId="17" fillId="0" borderId="0" applyFill="0" applyBorder="0" applyAlignment="0" applyProtection="0"/>
    <xf numFmtId="0" fontId="5" fillId="0" borderId="0"/>
    <xf numFmtId="0" fontId="5" fillId="0" borderId="0"/>
    <xf numFmtId="168" fontId="17" fillId="0" borderId="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1" fontId="5" fillId="0" borderId="0" applyFont="0" applyFill="0" applyBorder="0" applyAlignment="0" applyProtection="0"/>
    <xf numFmtId="168" fontId="17" fillId="0" borderId="0" applyFill="0" applyBorder="0" applyAlignment="0" applyProtection="0"/>
    <xf numFmtId="42" fontId="17" fillId="0" borderId="0" applyFont="0" applyFill="0" applyBorder="0" applyAlignment="0" applyProtection="0"/>
    <xf numFmtId="168" fontId="17"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168" fontId="17" fillId="0" borderId="0" applyFill="0" applyBorder="0" applyAlignment="0" applyProtection="0"/>
    <xf numFmtId="168" fontId="17" fillId="0" borderId="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3" fontId="2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1"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179" fontId="4" fillId="0" borderId="0" applyFont="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0" fontId="3" fillId="0" borderId="0"/>
    <xf numFmtId="168" fontId="17" fillId="0" borderId="0" applyFill="0" applyBorder="0" applyAlignment="0" applyProtection="0"/>
    <xf numFmtId="0" fontId="3" fillId="0" borderId="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168" fontId="17" fillId="0" borderId="0" applyFill="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168" fontId="17" fillId="0" borderId="0" applyFill="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168" fontId="17" fillId="0" borderId="0" applyFill="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3" fontId="2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1"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168" fontId="17"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168" fontId="17" fillId="0" borderId="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1"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2" fontId="17"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179" fontId="1" fillId="0" borderId="0" applyFont="0" applyFill="0" applyBorder="0" applyAlignment="0" applyProtection="0"/>
    <xf numFmtId="0" fontId="1" fillId="0" borderId="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0" fontId="1" fillId="0" borderId="0"/>
    <xf numFmtId="179" fontId="1" fillId="0" borderId="0" applyFont="0" applyFill="0" applyBorder="0" applyAlignment="0" applyProtection="0"/>
    <xf numFmtId="183" fontId="1" fillId="0" borderId="0" applyFont="0" applyFill="0" applyBorder="0" applyAlignment="0" applyProtection="0"/>
    <xf numFmtId="18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41" fontId="1" fillId="0" borderId="0" applyFont="0" applyFill="0" applyBorder="0" applyAlignment="0" applyProtection="0"/>
    <xf numFmtId="18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0" fontId="1" fillId="11" borderId="66" applyNumberFormat="0" applyFont="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179" fontId="1" fillId="0" borderId="0" applyFont="0" applyFill="0" applyBorder="0" applyAlignment="0" applyProtection="0"/>
    <xf numFmtId="179" fontId="1" fillId="0" borderId="0" applyFont="0" applyFill="0" applyBorder="0" applyAlignment="0" applyProtection="0"/>
    <xf numFmtId="184"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8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18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84" fontId="1" fillId="0" borderId="0" applyFont="0" applyFill="0" applyBorder="0" applyAlignment="0" applyProtection="0"/>
    <xf numFmtId="183" fontId="1" fillId="0" borderId="0" applyFont="0" applyFill="0" applyBorder="0" applyAlignment="0" applyProtection="0"/>
    <xf numFmtId="179" fontId="1" fillId="0" borderId="0" applyFont="0" applyFill="0" applyBorder="0" applyAlignment="0" applyProtection="0"/>
    <xf numFmtId="18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183" fontId="1" fillId="0" borderId="0" applyFont="0" applyFill="0" applyBorder="0" applyAlignment="0" applyProtection="0"/>
    <xf numFmtId="18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8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7"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6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1" fontId="17"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1"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2"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cellStyleXfs>
  <cellXfs count="800">
    <xf numFmtId="0" fontId="0" fillId="0" borderId="0" xfId="0"/>
    <xf numFmtId="0" fontId="43" fillId="2" borderId="0" xfId="0" applyFont="1" applyFill="1" applyAlignment="1">
      <alignment vertical="center"/>
    </xf>
    <xf numFmtId="0" fontId="43" fillId="2" borderId="0" xfId="18" applyFont="1" applyFill="1"/>
    <xf numFmtId="0" fontId="43" fillId="2" borderId="0" xfId="0" applyFont="1" applyFill="1"/>
    <xf numFmtId="0" fontId="45" fillId="2" borderId="50" xfId="0" applyFont="1" applyFill="1" applyBorder="1" applyAlignment="1">
      <alignment horizontal="justify" vertical="center"/>
    </xf>
    <xf numFmtId="0" fontId="45" fillId="2" borderId="22" xfId="0" applyFont="1" applyFill="1" applyBorder="1" applyAlignment="1">
      <alignment horizontal="justify" vertical="center"/>
    </xf>
    <xf numFmtId="0" fontId="43" fillId="2" borderId="50" xfId="0" applyFont="1" applyFill="1" applyBorder="1" applyAlignment="1">
      <alignment horizontal="justify" vertical="center"/>
    </xf>
    <xf numFmtId="0" fontId="45" fillId="4" borderId="50" xfId="0" applyFont="1" applyFill="1" applyBorder="1" applyAlignment="1">
      <alignment horizontal="justify" vertical="center"/>
    </xf>
    <xf numFmtId="0" fontId="45" fillId="4" borderId="22" xfId="0" applyFont="1" applyFill="1" applyBorder="1" applyAlignment="1">
      <alignment horizontal="justify" vertical="center"/>
    </xf>
    <xf numFmtId="166" fontId="43" fillId="2" borderId="0" xfId="7" applyFont="1" applyFill="1"/>
    <xf numFmtId="3" fontId="45" fillId="4" borderId="22" xfId="0" applyNumberFormat="1" applyFont="1" applyFill="1" applyBorder="1" applyAlignment="1">
      <alignment vertical="center"/>
    </xf>
    <xf numFmtId="0" fontId="45" fillId="2" borderId="0" xfId="0" applyFont="1" applyFill="1" applyAlignment="1">
      <alignment horizontal="justify" vertical="center"/>
    </xf>
    <xf numFmtId="3" fontId="45" fillId="2" borderId="0" xfId="0" applyNumberFormat="1" applyFont="1" applyFill="1" applyAlignment="1">
      <alignment vertical="center"/>
    </xf>
    <xf numFmtId="0" fontId="45" fillId="4" borderId="30" xfId="0" applyFont="1" applyFill="1" applyBorder="1" applyAlignment="1">
      <alignment horizontal="center"/>
    </xf>
    <xf numFmtId="0" fontId="45" fillId="4" borderId="12" xfId="0" applyFont="1" applyFill="1" applyBorder="1" applyAlignment="1">
      <alignment horizontal="center"/>
    </xf>
    <xf numFmtId="0" fontId="45" fillId="4" borderId="12" xfId="0" applyFont="1" applyFill="1" applyBorder="1" applyAlignment="1">
      <alignment horizontal="center" wrapText="1"/>
    </xf>
    <xf numFmtId="0" fontId="45" fillId="4" borderId="25" xfId="0" applyFont="1" applyFill="1" applyBorder="1" applyAlignment="1">
      <alignment horizontal="center" wrapText="1"/>
    </xf>
    <xf numFmtId="0" fontId="43" fillId="2" borderId="30" xfId="0" applyFont="1" applyFill="1" applyBorder="1"/>
    <xf numFmtId="0" fontId="43" fillId="2" borderId="12" xfId="0" applyFont="1" applyFill="1" applyBorder="1"/>
    <xf numFmtId="0" fontId="43" fillId="2" borderId="25" xfId="0" applyFont="1" applyFill="1" applyBorder="1"/>
    <xf numFmtId="0" fontId="45" fillId="4" borderId="30" xfId="0" applyFont="1" applyFill="1" applyBorder="1"/>
    <xf numFmtId="0" fontId="43" fillId="4" borderId="12" xfId="0" applyFont="1" applyFill="1" applyBorder="1"/>
    <xf numFmtId="0" fontId="43" fillId="4" borderId="25" xfId="0" applyFont="1" applyFill="1" applyBorder="1"/>
    <xf numFmtId="0" fontId="45" fillId="4" borderId="35" xfId="0" applyFont="1" applyFill="1" applyBorder="1"/>
    <xf numFmtId="0" fontId="43" fillId="4" borderId="28" xfId="0" applyFont="1" applyFill="1" applyBorder="1"/>
    <xf numFmtId="0" fontId="43" fillId="4" borderId="44" xfId="0" applyFont="1" applyFill="1" applyBorder="1"/>
    <xf numFmtId="0" fontId="45" fillId="2" borderId="0" xfId="0" applyFont="1" applyFill="1" applyAlignment="1">
      <alignment vertical="center"/>
    </xf>
    <xf numFmtId="0" fontId="43" fillId="0" borderId="0" xfId="0" applyFont="1"/>
    <xf numFmtId="0" fontId="46" fillId="2" borderId="5" xfId="0" applyFont="1" applyFill="1" applyBorder="1" applyAlignment="1">
      <alignment vertical="center" wrapText="1"/>
    </xf>
    <xf numFmtId="0" fontId="46" fillId="2" borderId="7" xfId="0" applyFont="1" applyFill="1" applyBorder="1" applyAlignment="1">
      <alignment vertical="center" wrapText="1"/>
    </xf>
    <xf numFmtId="0" fontId="46" fillId="2" borderId="50" xfId="0" applyFont="1" applyFill="1" applyBorder="1" applyAlignment="1">
      <alignment vertical="center" wrapText="1"/>
    </xf>
    <xf numFmtId="0" fontId="46" fillId="2" borderId="22" xfId="0" applyFont="1" applyFill="1" applyBorder="1" applyAlignment="1">
      <alignment vertical="center" wrapText="1"/>
    </xf>
    <xf numFmtId="0" fontId="46" fillId="2" borderId="21" xfId="0" applyFont="1" applyFill="1" applyBorder="1" applyAlignment="1">
      <alignment vertical="center" wrapText="1"/>
    </xf>
    <xf numFmtId="0" fontId="44" fillId="2" borderId="0" xfId="0" applyFont="1" applyFill="1"/>
    <xf numFmtId="0" fontId="45" fillId="2" borderId="0" xfId="0" applyFont="1" applyFill="1"/>
    <xf numFmtId="0" fontId="46" fillId="2" borderId="17" xfId="11" applyFont="1" applyFill="1" applyBorder="1" applyAlignment="1">
      <alignment vertical="center" wrapText="1"/>
    </xf>
    <xf numFmtId="0" fontId="46" fillId="2" borderId="23" xfId="11" applyFont="1" applyFill="1" applyBorder="1" applyAlignment="1">
      <alignment vertical="center" wrapText="1"/>
    </xf>
    <xf numFmtId="0" fontId="46" fillId="2" borderId="18" xfId="11" applyFont="1" applyFill="1" applyBorder="1" applyAlignment="1">
      <alignment vertical="center" wrapText="1"/>
    </xf>
    <xf numFmtId="0" fontId="46" fillId="2" borderId="0" xfId="11" applyFont="1" applyFill="1" applyAlignment="1">
      <alignment vertical="center" wrapText="1"/>
    </xf>
    <xf numFmtId="0" fontId="43" fillId="2" borderId="20" xfId="0" applyFont="1" applyFill="1" applyBorder="1" applyAlignment="1">
      <alignment vertical="center" wrapText="1"/>
    </xf>
    <xf numFmtId="0" fontId="43" fillId="2" borderId="21" xfId="0" applyFont="1" applyFill="1" applyBorder="1" applyAlignment="1">
      <alignment vertical="center" wrapText="1"/>
    </xf>
    <xf numFmtId="0" fontId="43" fillId="2" borderId="22" xfId="0" applyFont="1" applyFill="1" applyBorder="1" applyAlignment="1">
      <alignment vertical="center" wrapText="1"/>
    </xf>
    <xf numFmtId="0" fontId="43" fillId="2" borderId="0" xfId="0" applyFont="1" applyFill="1" applyAlignment="1">
      <alignment vertical="center" wrapText="1"/>
    </xf>
    <xf numFmtId="0" fontId="48" fillId="4" borderId="34" xfId="0" applyFont="1" applyFill="1" applyBorder="1" applyAlignment="1">
      <alignment horizontal="justify" vertical="center"/>
    </xf>
    <xf numFmtId="0" fontId="48" fillId="4" borderId="46" xfId="0" applyFont="1" applyFill="1" applyBorder="1" applyAlignment="1">
      <alignment horizontal="justify" vertical="center"/>
    </xf>
    <xf numFmtId="0" fontId="46" fillId="2" borderId="30" xfId="0" applyFont="1" applyFill="1" applyBorder="1" applyAlignment="1">
      <alignment horizontal="justify" vertical="center"/>
    </xf>
    <xf numFmtId="0" fontId="46" fillId="2" borderId="25" xfId="0" applyFont="1" applyFill="1" applyBorder="1" applyAlignment="1">
      <alignment horizontal="justify" vertical="center"/>
    </xf>
    <xf numFmtId="0" fontId="43" fillId="0" borderId="0" xfId="0" applyFont="1" applyAlignment="1">
      <alignment vertical="center"/>
    </xf>
    <xf numFmtId="0" fontId="48" fillId="3" borderId="5" xfId="0" applyFont="1" applyFill="1" applyBorder="1" applyAlignment="1">
      <alignment horizontal="center" vertical="center"/>
    </xf>
    <xf numFmtId="0" fontId="48" fillId="3" borderId="7" xfId="0" applyFont="1" applyFill="1" applyBorder="1" applyAlignment="1">
      <alignment horizontal="center" vertical="center"/>
    </xf>
    <xf numFmtId="0" fontId="48" fillId="3" borderId="7" xfId="0" applyFont="1" applyFill="1" applyBorder="1" applyAlignment="1">
      <alignment horizontal="center" vertical="center" wrapText="1"/>
    </xf>
    <xf numFmtId="0" fontId="46" fillId="2" borderId="50" xfId="0" applyFont="1" applyFill="1" applyBorder="1" applyAlignment="1">
      <alignment horizontal="justify" vertical="center"/>
    </xf>
    <xf numFmtId="0" fontId="46" fillId="2" borderId="22" xfId="0" applyFont="1" applyFill="1" applyBorder="1" applyAlignment="1">
      <alignment horizontal="left" vertical="center" wrapText="1"/>
    </xf>
    <xf numFmtId="0" fontId="46" fillId="2" borderId="22" xfId="0" applyFont="1" applyFill="1" applyBorder="1" applyAlignment="1">
      <alignment horizontal="center" vertical="center"/>
    </xf>
    <xf numFmtId="3" fontId="46" fillId="2" borderId="22" xfId="0" applyNumberFormat="1" applyFont="1" applyFill="1" applyBorder="1" applyAlignment="1">
      <alignment horizontal="center" vertical="center"/>
    </xf>
    <xf numFmtId="0" fontId="45" fillId="2" borderId="4" xfId="0" applyFont="1" applyFill="1" applyBorder="1"/>
    <xf numFmtId="0" fontId="45" fillId="2" borderId="5" xfId="0" applyFont="1" applyFill="1" applyBorder="1"/>
    <xf numFmtId="0" fontId="45" fillId="2" borderId="50" xfId="0" applyFont="1" applyFill="1" applyBorder="1"/>
    <xf numFmtId="0" fontId="48" fillId="2" borderId="50" xfId="0" applyFont="1" applyFill="1" applyBorder="1" applyAlignment="1">
      <alignment horizontal="center" vertical="center"/>
    </xf>
    <xf numFmtId="0" fontId="48" fillId="2" borderId="5" xfId="0" applyFont="1" applyFill="1" applyBorder="1" applyAlignment="1">
      <alignment horizontal="center" vertical="center"/>
    </xf>
    <xf numFmtId="3" fontId="48" fillId="2" borderId="5" xfId="0" applyNumberFormat="1" applyFont="1" applyFill="1" applyBorder="1" applyAlignment="1">
      <alignment horizontal="center" vertical="center"/>
    </xf>
    <xf numFmtId="0" fontId="43" fillId="2" borderId="0" xfId="0" applyFont="1" applyFill="1" applyAlignment="1">
      <alignment horizontal="justify" vertical="center"/>
    </xf>
    <xf numFmtId="0" fontId="43" fillId="2" borderId="0" xfId="0" applyFont="1" applyFill="1" applyAlignment="1">
      <alignment horizontal="left" vertical="center"/>
    </xf>
    <xf numFmtId="0" fontId="45" fillId="2" borderId="0" xfId="0" applyFont="1" applyFill="1" applyAlignment="1">
      <alignment horizontal="center" vertical="center"/>
    </xf>
    <xf numFmtId="0" fontId="44" fillId="2" borderId="0" xfId="0" applyFont="1" applyFill="1" applyAlignment="1">
      <alignment vertical="center"/>
    </xf>
    <xf numFmtId="0" fontId="45" fillId="2" borderId="0" xfId="20" applyFont="1" applyFill="1"/>
    <xf numFmtId="0" fontId="45" fillId="3" borderId="17" xfId="20" applyFont="1" applyFill="1" applyBorder="1" applyAlignment="1">
      <alignment horizontal="center"/>
    </xf>
    <xf numFmtId="177" fontId="45" fillId="3" borderId="8" xfId="20" applyNumberFormat="1" applyFont="1" applyFill="1" applyBorder="1" applyAlignment="1">
      <alignment horizontal="center"/>
    </xf>
    <xf numFmtId="0" fontId="45" fillId="3" borderId="8" xfId="20" applyFont="1" applyFill="1" applyBorder="1" applyAlignment="1">
      <alignment horizontal="center"/>
    </xf>
    <xf numFmtId="0" fontId="45" fillId="2" borderId="23" xfId="20" applyFont="1" applyFill="1" applyBorder="1"/>
    <xf numFmtId="0" fontId="44" fillId="2" borderId="29" xfId="20" applyFont="1" applyFill="1" applyBorder="1"/>
    <xf numFmtId="0" fontId="43" fillId="2" borderId="23" xfId="20" applyFont="1" applyFill="1" applyBorder="1"/>
    <xf numFmtId="3" fontId="45" fillId="2" borderId="0" xfId="20" applyNumberFormat="1" applyFont="1" applyFill="1"/>
    <xf numFmtId="168" fontId="45" fillId="2" borderId="0" xfId="6" applyFont="1" applyFill="1" applyBorder="1"/>
    <xf numFmtId="168" fontId="43" fillId="2" borderId="54" xfId="6" applyFont="1" applyFill="1" applyBorder="1"/>
    <xf numFmtId="0" fontId="44" fillId="2" borderId="23" xfId="20" applyFont="1" applyFill="1" applyBorder="1"/>
    <xf numFmtId="0" fontId="45" fillId="2" borderId="24" xfId="20" applyFont="1" applyFill="1" applyBorder="1"/>
    <xf numFmtId="3" fontId="45" fillId="2" borderId="13" xfId="20" applyNumberFormat="1" applyFont="1" applyFill="1" applyBorder="1"/>
    <xf numFmtId="0" fontId="45" fillId="3" borderId="4" xfId="20" applyFont="1" applyFill="1" applyBorder="1"/>
    <xf numFmtId="168" fontId="43" fillId="2" borderId="0" xfId="6" applyFont="1" applyFill="1" applyBorder="1"/>
    <xf numFmtId="165" fontId="43" fillId="2" borderId="0" xfId="6" applyNumberFormat="1" applyFont="1" applyFill="1" applyBorder="1"/>
    <xf numFmtId="3" fontId="45" fillId="2" borderId="0" xfId="20" applyNumberFormat="1" applyFont="1" applyFill="1" applyAlignment="1">
      <alignment horizontal="center"/>
    </xf>
    <xf numFmtId="167" fontId="45" fillId="2" borderId="0" xfId="20" applyNumberFormat="1" applyFont="1" applyFill="1"/>
    <xf numFmtId="0" fontId="50" fillId="0" borderId="0" xfId="21" applyFont="1"/>
    <xf numFmtId="0" fontId="43" fillId="0" borderId="0" xfId="21" applyFont="1"/>
    <xf numFmtId="0" fontId="49" fillId="0" borderId="0" xfId="20" applyFont="1" applyAlignment="1">
      <alignment horizontal="center"/>
    </xf>
    <xf numFmtId="0" fontId="44" fillId="0" borderId="0" xfId="20" applyFont="1" applyAlignment="1">
      <alignment horizontal="center"/>
    </xf>
    <xf numFmtId="0" fontId="44" fillId="0" borderId="0" xfId="21" applyFont="1" applyAlignment="1">
      <alignment horizontal="center" vertical="center"/>
    </xf>
    <xf numFmtId="166" fontId="43" fillId="0" borderId="0" xfId="7" applyFont="1"/>
    <xf numFmtId="14" fontId="43" fillId="0" borderId="0" xfId="21" applyNumberFormat="1" applyFont="1"/>
    <xf numFmtId="0" fontId="51" fillId="0" borderId="0" xfId="21" applyFont="1"/>
    <xf numFmtId="14" fontId="45" fillId="4" borderId="48" xfId="20" applyNumberFormat="1" applyFont="1" applyFill="1" applyBorder="1" applyAlignment="1">
      <alignment horizontal="center"/>
    </xf>
    <xf numFmtId="0" fontId="45" fillId="0" borderId="0" xfId="21" applyFont="1"/>
    <xf numFmtId="0" fontId="44" fillId="4" borderId="50" xfId="20" applyFont="1" applyFill="1" applyBorder="1" applyAlignment="1">
      <alignment horizontal="center"/>
    </xf>
    <xf numFmtId="0" fontId="45" fillId="0" borderId="47" xfId="21" applyFont="1" applyBorder="1"/>
    <xf numFmtId="0" fontId="44" fillId="0" borderId="24" xfId="21" applyFont="1" applyBorder="1"/>
    <xf numFmtId="176" fontId="43" fillId="0" borderId="55" xfId="21" applyNumberFormat="1" applyFont="1" applyBorder="1" applyAlignment="1">
      <alignment horizontal="right"/>
    </xf>
    <xf numFmtId="0" fontId="43" fillId="0" borderId="24" xfId="21" applyFont="1" applyBorder="1"/>
    <xf numFmtId="175" fontId="43" fillId="0" borderId="55" xfId="21" applyNumberFormat="1" applyFont="1" applyBorder="1"/>
    <xf numFmtId="176" fontId="43" fillId="0" borderId="55" xfId="21" applyNumberFormat="1" applyFont="1" applyBorder="1"/>
    <xf numFmtId="0" fontId="52" fillId="0" borderId="0" xfId="21" applyFont="1"/>
    <xf numFmtId="0" fontId="53" fillId="0" borderId="0" xfId="21" applyFont="1"/>
    <xf numFmtId="165" fontId="43" fillId="0" borderId="55" xfId="117" applyNumberFormat="1" applyFont="1" applyFill="1" applyBorder="1"/>
    <xf numFmtId="0" fontId="45" fillId="0" borderId="24" xfId="21" applyFont="1" applyBorder="1"/>
    <xf numFmtId="168" fontId="43" fillId="0" borderId="55" xfId="117" applyFont="1" applyFill="1" applyBorder="1"/>
    <xf numFmtId="170" fontId="45" fillId="0" borderId="55" xfId="21" applyNumberFormat="1" applyFont="1" applyBorder="1" applyAlignment="1">
      <alignment horizontal="right"/>
    </xf>
    <xf numFmtId="176" fontId="43" fillId="0" borderId="56" xfId="21" applyNumberFormat="1" applyFont="1" applyBorder="1" applyAlignment="1">
      <alignment horizontal="right"/>
    </xf>
    <xf numFmtId="170" fontId="43" fillId="0" borderId="55" xfId="21" applyNumberFormat="1" applyFont="1" applyBorder="1" applyAlignment="1">
      <alignment horizontal="right"/>
    </xf>
    <xf numFmtId="0" fontId="43" fillId="0" borderId="47" xfId="21" applyFont="1" applyBorder="1"/>
    <xf numFmtId="0" fontId="45" fillId="0" borderId="79" xfId="21" applyFont="1" applyBorder="1"/>
    <xf numFmtId="0" fontId="45" fillId="3" borderId="4" xfId="21" applyFont="1" applyFill="1" applyBorder="1"/>
    <xf numFmtId="170" fontId="45" fillId="3" borderId="5" xfId="21" applyNumberFormat="1" applyFont="1" applyFill="1" applyBorder="1" applyAlignment="1">
      <alignment horizontal="right"/>
    </xf>
    <xf numFmtId="0" fontId="50" fillId="2" borderId="0" xfId="21" applyFont="1" applyFill="1"/>
    <xf numFmtId="0" fontId="45" fillId="2" borderId="0" xfId="21" applyFont="1" applyFill="1"/>
    <xf numFmtId="0" fontId="43" fillId="2" borderId="0" xfId="21" applyFont="1" applyFill="1"/>
    <xf numFmtId="166" fontId="43" fillId="0" borderId="0" xfId="118" applyFont="1" applyFill="1"/>
    <xf numFmtId="0" fontId="8" fillId="0" borderId="0" xfId="15" applyFont="1"/>
    <xf numFmtId="0" fontId="8" fillId="0" borderId="0" xfId="15" applyFont="1" applyAlignment="1">
      <alignment horizontal="left" vertical="center"/>
    </xf>
    <xf numFmtId="0" fontId="54" fillId="3" borderId="17" xfId="15" applyFont="1" applyFill="1" applyBorder="1" applyAlignment="1">
      <alignment horizontal="center" vertical="center"/>
    </xf>
    <xf numFmtId="0" fontId="54" fillId="3" borderId="8" xfId="15" applyFont="1" applyFill="1" applyBorder="1" applyAlignment="1">
      <alignment horizontal="center" vertical="center"/>
    </xf>
    <xf numFmtId="0" fontId="54" fillId="3" borderId="18" xfId="15" applyFont="1" applyFill="1" applyBorder="1" applyAlignment="1">
      <alignment horizontal="center" vertical="center"/>
    </xf>
    <xf numFmtId="0" fontId="54" fillId="3" borderId="3" xfId="15" applyFont="1" applyFill="1" applyBorder="1" applyAlignment="1">
      <alignment horizontal="center" vertical="center"/>
    </xf>
    <xf numFmtId="0" fontId="55" fillId="3" borderId="15" xfId="15" applyFont="1" applyFill="1" applyBorder="1" applyAlignment="1">
      <alignment horizontal="center" vertical="center"/>
    </xf>
    <xf numFmtId="0" fontId="55" fillId="0" borderId="23" xfId="15" applyFont="1" applyBorder="1" applyAlignment="1">
      <alignment horizontal="left" vertical="center"/>
    </xf>
    <xf numFmtId="0" fontId="54" fillId="0" borderId="0" xfId="15" applyFont="1" applyAlignment="1">
      <alignment horizontal="left" vertical="center"/>
    </xf>
    <xf numFmtId="3" fontId="54" fillId="0" borderId="0" xfId="9" applyNumberFormat="1" applyFont="1" applyFill="1" applyBorder="1" applyAlignment="1">
      <alignment horizontal="right" vertical="center"/>
    </xf>
    <xf numFmtId="3" fontId="8" fillId="0" borderId="0" xfId="15" applyNumberFormat="1" applyFont="1"/>
    <xf numFmtId="165" fontId="43" fillId="0" borderId="0" xfId="6" applyNumberFormat="1" applyFont="1" applyAlignment="1">
      <alignment horizontal="left" vertical="center"/>
    </xf>
    <xf numFmtId="14" fontId="43" fillId="2" borderId="0" xfId="0" applyNumberFormat="1" applyFont="1" applyFill="1"/>
    <xf numFmtId="0" fontId="45" fillId="2" borderId="0" xfId="0" applyFont="1" applyFill="1" applyAlignment="1">
      <alignment horizontal="left" vertical="center"/>
    </xf>
    <xf numFmtId="0" fontId="45" fillId="3" borderId="31" xfId="19" applyFont="1" applyFill="1" applyBorder="1" applyAlignment="1">
      <alignment horizontal="center" wrapText="1"/>
    </xf>
    <xf numFmtId="3" fontId="45" fillId="3" borderId="80" xfId="19" applyNumberFormat="1" applyFont="1" applyFill="1" applyBorder="1" applyAlignment="1">
      <alignment horizontal="center" vertical="center" wrapText="1"/>
    </xf>
    <xf numFmtId="3" fontId="45" fillId="3" borderId="31" xfId="19" applyNumberFormat="1" applyFont="1" applyFill="1" applyBorder="1" applyAlignment="1">
      <alignment horizontal="center" wrapText="1"/>
    </xf>
    <xf numFmtId="3" fontId="45" fillId="3" borderId="46" xfId="19" applyNumberFormat="1" applyFont="1" applyFill="1" applyBorder="1" applyAlignment="1">
      <alignment horizontal="center" wrapText="1"/>
    </xf>
    <xf numFmtId="14" fontId="45" fillId="3" borderId="15" xfId="19" applyNumberFormat="1" applyFont="1" applyFill="1" applyBorder="1" applyAlignment="1">
      <alignment horizontal="center"/>
    </xf>
    <xf numFmtId="14" fontId="45" fillId="3" borderId="19" xfId="19" applyNumberFormat="1" applyFont="1" applyFill="1" applyBorder="1" applyAlignment="1">
      <alignment horizontal="center"/>
    </xf>
    <xf numFmtId="0" fontId="44" fillId="2" borderId="34" xfId="19" applyFont="1" applyFill="1" applyBorder="1" applyAlignment="1">
      <alignment horizontal="center"/>
    </xf>
    <xf numFmtId="0" fontId="43" fillId="2" borderId="31" xfId="19" applyFont="1" applyFill="1" applyBorder="1"/>
    <xf numFmtId="4" fontId="43" fillId="2" borderId="31" xfId="19" applyNumberFormat="1" applyFont="1" applyFill="1" applyBorder="1"/>
    <xf numFmtId="3" fontId="43" fillId="2" borderId="31" xfId="19" applyNumberFormat="1" applyFont="1" applyFill="1" applyBorder="1"/>
    <xf numFmtId="0" fontId="44" fillId="2" borderId="30" xfId="19" applyFont="1" applyFill="1" applyBorder="1" applyAlignment="1">
      <alignment horizontal="left"/>
    </xf>
    <xf numFmtId="0" fontId="43" fillId="2" borderId="12" xfId="19" applyFont="1" applyFill="1" applyBorder="1"/>
    <xf numFmtId="4" fontId="43" fillId="2" borderId="12" xfId="19" applyNumberFormat="1" applyFont="1" applyFill="1" applyBorder="1"/>
    <xf numFmtId="3" fontId="43" fillId="2" borderId="12" xfId="19" applyNumberFormat="1" applyFont="1" applyFill="1" applyBorder="1"/>
    <xf numFmtId="0" fontId="43" fillId="2" borderId="30" xfId="19" applyFont="1" applyFill="1" applyBorder="1" applyAlignment="1">
      <alignment horizontal="left"/>
    </xf>
    <xf numFmtId="0" fontId="43" fillId="2" borderId="12" xfId="19" applyFont="1" applyFill="1" applyBorder="1" applyAlignment="1">
      <alignment horizontal="center"/>
    </xf>
    <xf numFmtId="0" fontId="45" fillId="2" borderId="12" xfId="19" applyFont="1" applyFill="1" applyBorder="1"/>
    <xf numFmtId="4" fontId="45" fillId="2" borderId="12" xfId="19" applyNumberFormat="1" applyFont="1" applyFill="1" applyBorder="1"/>
    <xf numFmtId="3" fontId="45" fillId="2" borderId="12" xfId="19" applyNumberFormat="1" applyFont="1" applyFill="1" applyBorder="1"/>
    <xf numFmtId="0" fontId="43" fillId="2" borderId="30" xfId="19" applyFont="1" applyFill="1" applyBorder="1"/>
    <xf numFmtId="4" fontId="43" fillId="0" borderId="12" xfId="19" applyNumberFormat="1" applyFont="1" applyBorder="1"/>
    <xf numFmtId="0" fontId="44" fillId="2" borderId="30" xfId="19" applyFont="1" applyFill="1" applyBorder="1"/>
    <xf numFmtId="0" fontId="45" fillId="2" borderId="12" xfId="19" applyFont="1" applyFill="1" applyBorder="1" applyAlignment="1">
      <alignment horizontal="center"/>
    </xf>
    <xf numFmtId="0" fontId="43" fillId="2" borderId="72" xfId="19" applyFont="1" applyFill="1" applyBorder="1"/>
    <xf numFmtId="4" fontId="43" fillId="2" borderId="12" xfId="19" applyNumberFormat="1" applyFont="1" applyFill="1" applyBorder="1" applyAlignment="1">
      <alignment horizontal="right"/>
    </xf>
    <xf numFmtId="0" fontId="43" fillId="2" borderId="12" xfId="0" applyFont="1" applyFill="1" applyBorder="1" applyAlignment="1">
      <alignment wrapText="1"/>
    </xf>
    <xf numFmtId="3" fontId="43" fillId="2" borderId="12" xfId="0" applyNumberFormat="1" applyFont="1" applyFill="1" applyBorder="1"/>
    <xf numFmtId="0" fontId="45" fillId="4" borderId="12" xfId="0" applyFont="1" applyFill="1" applyBorder="1"/>
    <xf numFmtId="3" fontId="45" fillId="4" borderId="12" xfId="0" applyNumberFormat="1" applyFont="1" applyFill="1" applyBorder="1"/>
    <xf numFmtId="0" fontId="43" fillId="2" borderId="23" xfId="0" applyFont="1" applyFill="1" applyBorder="1"/>
    <xf numFmtId="167" fontId="43" fillId="2" borderId="48" xfId="0" applyNumberFormat="1" applyFont="1" applyFill="1" applyBorder="1"/>
    <xf numFmtId="3" fontId="43" fillId="2" borderId="48" xfId="0" applyNumberFormat="1" applyFont="1" applyFill="1" applyBorder="1"/>
    <xf numFmtId="165" fontId="43" fillId="2" borderId="49" xfId="6" applyNumberFormat="1" applyFont="1" applyFill="1" applyBorder="1"/>
    <xf numFmtId="167" fontId="43" fillId="2" borderId="49" xfId="0" applyNumberFormat="1" applyFont="1" applyFill="1" applyBorder="1"/>
    <xf numFmtId="0" fontId="43" fillId="2" borderId="49" xfId="0" applyFont="1" applyFill="1" applyBorder="1"/>
    <xf numFmtId="3" fontId="43" fillId="2" borderId="49" xfId="0" applyNumberFormat="1" applyFont="1" applyFill="1" applyBorder="1"/>
    <xf numFmtId="167" fontId="43" fillId="2" borderId="50" xfId="0" applyNumberFormat="1" applyFont="1" applyFill="1" applyBorder="1"/>
    <xf numFmtId="0" fontId="45" fillId="4" borderId="4" xfId="0" applyFont="1" applyFill="1" applyBorder="1"/>
    <xf numFmtId="167" fontId="45" fillId="4" borderId="5" xfId="0" applyNumberFormat="1" applyFont="1" applyFill="1" applyBorder="1"/>
    <xf numFmtId="0" fontId="45" fillId="4" borderId="34" xfId="0" applyFont="1" applyFill="1" applyBorder="1" applyAlignment="1">
      <alignment horizontal="center"/>
    </xf>
    <xf numFmtId="0" fontId="45" fillId="4" borderId="31" xfId="0" applyFont="1" applyFill="1" applyBorder="1" applyAlignment="1">
      <alignment horizontal="center"/>
    </xf>
    <xf numFmtId="0" fontId="45" fillId="4" borderId="46" xfId="0" applyFont="1" applyFill="1" applyBorder="1" applyAlignment="1">
      <alignment horizontal="center"/>
    </xf>
    <xf numFmtId="3" fontId="43" fillId="2" borderId="25" xfId="0" applyNumberFormat="1" applyFont="1" applyFill="1" applyBorder="1"/>
    <xf numFmtId="3" fontId="45" fillId="4" borderId="25" xfId="0" applyNumberFormat="1" applyFont="1" applyFill="1" applyBorder="1"/>
    <xf numFmtId="0" fontId="45" fillId="4" borderId="28" xfId="0" applyFont="1" applyFill="1" applyBorder="1"/>
    <xf numFmtId="3" fontId="45" fillId="4" borderId="28" xfId="0" applyNumberFormat="1" applyFont="1" applyFill="1" applyBorder="1"/>
    <xf numFmtId="3" fontId="45" fillId="4" borderId="44" xfId="0" applyNumberFormat="1" applyFont="1" applyFill="1" applyBorder="1"/>
    <xf numFmtId="0" fontId="45" fillId="4" borderId="25" xfId="0" applyFont="1" applyFill="1" applyBorder="1"/>
    <xf numFmtId="0" fontId="45" fillId="4" borderId="44" xfId="0" applyFont="1" applyFill="1" applyBorder="1"/>
    <xf numFmtId="0" fontId="43" fillId="2" borderId="30" xfId="0" applyFont="1" applyFill="1" applyBorder="1" applyAlignment="1">
      <alignment horizontal="center"/>
    </xf>
    <xf numFmtId="177" fontId="43" fillId="2" borderId="0" xfId="0" applyNumberFormat="1" applyFont="1" applyFill="1"/>
    <xf numFmtId="0" fontId="43" fillId="2" borderId="0" xfId="0" applyFont="1" applyFill="1" applyAlignment="1">
      <alignment wrapText="1"/>
    </xf>
    <xf numFmtId="0" fontId="45" fillId="4" borderId="34" xfId="0" applyFont="1" applyFill="1" applyBorder="1"/>
    <xf numFmtId="0" fontId="45" fillId="4" borderId="31" xfId="0" applyFont="1" applyFill="1" applyBorder="1"/>
    <xf numFmtId="0" fontId="45" fillId="4" borderId="46" xfId="0" applyFont="1" applyFill="1" applyBorder="1"/>
    <xf numFmtId="0" fontId="45" fillId="4" borderId="34" xfId="0" applyFont="1" applyFill="1" applyBorder="1" applyAlignment="1">
      <alignment horizontal="center" vertical="center" wrapText="1"/>
    </xf>
    <xf numFmtId="0" fontId="45" fillId="4" borderId="31" xfId="0" applyFont="1" applyFill="1" applyBorder="1" applyAlignment="1">
      <alignment horizontal="center" vertical="center" wrapText="1"/>
    </xf>
    <xf numFmtId="0" fontId="45" fillId="4" borderId="46" xfId="0" applyFont="1" applyFill="1" applyBorder="1" applyAlignment="1">
      <alignment horizontal="center" vertical="center" wrapText="1"/>
    </xf>
    <xf numFmtId="3" fontId="43" fillId="2" borderId="12" xfId="0" applyNumberFormat="1" applyFont="1" applyFill="1" applyBorder="1" applyAlignment="1">
      <alignment vertical="center"/>
    </xf>
    <xf numFmtId="3" fontId="43" fillId="2" borderId="25" xfId="0" applyNumberFormat="1" applyFont="1" applyFill="1" applyBorder="1" applyAlignment="1">
      <alignment vertical="center"/>
    </xf>
    <xf numFmtId="0" fontId="43" fillId="2" borderId="30" xfId="0" applyFont="1" applyFill="1" applyBorder="1" applyAlignment="1">
      <alignment vertical="center"/>
    </xf>
    <xf numFmtId="0" fontId="43" fillId="2" borderId="12" xfId="0" applyFont="1" applyFill="1" applyBorder="1" applyAlignment="1">
      <alignment vertical="center" wrapText="1"/>
    </xf>
    <xf numFmtId="0" fontId="45" fillId="4" borderId="34" xfId="0" applyFont="1" applyFill="1" applyBorder="1" applyAlignment="1">
      <alignment horizontal="center" vertical="center"/>
    </xf>
    <xf numFmtId="0" fontId="43" fillId="2" borderId="25" xfId="0" applyFont="1" applyFill="1" applyBorder="1" applyAlignment="1">
      <alignment wrapText="1"/>
    </xf>
    <xf numFmtId="0" fontId="43" fillId="4" borderId="12" xfId="0" applyFont="1" applyFill="1" applyBorder="1" applyAlignment="1">
      <alignment wrapText="1"/>
    </xf>
    <xf numFmtId="3" fontId="43" fillId="0" borderId="12" xfId="0" applyNumberFormat="1" applyFont="1" applyBorder="1" applyAlignment="1">
      <alignment wrapText="1"/>
    </xf>
    <xf numFmtId="3" fontId="45" fillId="4" borderId="12" xfId="0" applyNumberFormat="1" applyFont="1" applyFill="1" applyBorder="1" applyAlignment="1">
      <alignment wrapText="1"/>
    </xf>
    <xf numFmtId="0" fontId="43" fillId="2" borderId="12" xfId="0" applyFont="1" applyFill="1" applyBorder="1" applyAlignment="1">
      <alignment vertical="center"/>
    </xf>
    <xf numFmtId="0" fontId="45" fillId="4" borderId="31" xfId="0" applyFont="1" applyFill="1" applyBorder="1" applyAlignment="1">
      <alignment horizontal="center" vertical="center"/>
    </xf>
    <xf numFmtId="0" fontId="45" fillId="4" borderId="46" xfId="0" applyFont="1" applyFill="1" applyBorder="1" applyAlignment="1">
      <alignment horizontal="center" vertical="center"/>
    </xf>
    <xf numFmtId="3" fontId="43" fillId="2" borderId="12" xfId="0" applyNumberFormat="1" applyFont="1" applyFill="1" applyBorder="1" applyAlignment="1">
      <alignment horizontal="right" vertical="center"/>
    </xf>
    <xf numFmtId="3" fontId="43" fillId="0" borderId="12" xfId="0" applyNumberFormat="1" applyFont="1" applyBorder="1"/>
    <xf numFmtId="0" fontId="43" fillId="2" borderId="75" xfId="0" applyFont="1" applyFill="1" applyBorder="1" applyAlignment="1">
      <alignment horizontal="left" vertical="center"/>
    </xf>
    <xf numFmtId="0" fontId="39" fillId="2" borderId="0" xfId="0" applyFont="1" applyFill="1"/>
    <xf numFmtId="0" fontId="45" fillId="4" borderId="78" xfId="0" applyFont="1" applyFill="1" applyBorder="1" applyAlignment="1">
      <alignment horizontal="center" vertical="center"/>
    </xf>
    <xf numFmtId="0" fontId="45" fillId="4" borderId="5" xfId="0" applyFont="1" applyFill="1" applyBorder="1" applyAlignment="1">
      <alignment horizontal="center" vertical="center" wrapText="1"/>
    </xf>
    <xf numFmtId="0" fontId="44" fillId="4" borderId="55" xfId="0" applyFont="1" applyFill="1" applyBorder="1"/>
    <xf numFmtId="0" fontId="43" fillId="2" borderId="55" xfId="0" applyFont="1" applyFill="1" applyBorder="1"/>
    <xf numFmtId="0" fontId="43" fillId="2" borderId="58" xfId="0" applyFont="1" applyFill="1" applyBorder="1"/>
    <xf numFmtId="3" fontId="43" fillId="2" borderId="55" xfId="0" applyNumberFormat="1" applyFont="1" applyFill="1" applyBorder="1"/>
    <xf numFmtId="0" fontId="43" fillId="2" borderId="55" xfId="0" applyFont="1" applyFill="1" applyBorder="1" applyAlignment="1">
      <alignment wrapText="1"/>
    </xf>
    <xf numFmtId="0" fontId="44" fillId="4" borderId="55" xfId="0" applyFont="1" applyFill="1" applyBorder="1" applyAlignment="1">
      <alignment horizontal="left" vertical="center"/>
    </xf>
    <xf numFmtId="3" fontId="45" fillId="0" borderId="55" xfId="0" applyNumberFormat="1" applyFont="1" applyBorder="1" applyAlignment="1">
      <alignment horizontal="right" vertical="center"/>
    </xf>
    <xf numFmtId="3" fontId="43" fillId="2" borderId="55" xfId="0" applyNumberFormat="1" applyFont="1" applyFill="1" applyBorder="1" applyAlignment="1">
      <alignment horizontal="right" vertical="center"/>
    </xf>
    <xf numFmtId="0" fontId="43" fillId="2" borderId="79" xfId="0" applyFont="1" applyFill="1" applyBorder="1"/>
    <xf numFmtId="0" fontId="43" fillId="2" borderId="56" xfId="0" applyFont="1" applyFill="1" applyBorder="1"/>
    <xf numFmtId="0" fontId="43" fillId="2" borderId="24" xfId="0" applyFont="1" applyFill="1" applyBorder="1"/>
    <xf numFmtId="0" fontId="43" fillId="2" borderId="79" xfId="0" applyFont="1" applyFill="1" applyBorder="1" applyAlignment="1">
      <alignment wrapText="1"/>
    </xf>
    <xf numFmtId="0" fontId="44" fillId="4" borderId="57" xfId="0" applyFont="1" applyFill="1" applyBorder="1"/>
    <xf numFmtId="0" fontId="43" fillId="2" borderId="72" xfId="0" applyFont="1" applyFill="1" applyBorder="1"/>
    <xf numFmtId="3" fontId="43" fillId="2" borderId="32" xfId="0" applyNumberFormat="1" applyFont="1" applyFill="1" applyBorder="1"/>
    <xf numFmtId="166" fontId="45" fillId="4" borderId="31" xfId="7" applyFont="1" applyFill="1" applyBorder="1" applyAlignment="1">
      <alignment horizontal="center" vertical="center" wrapText="1"/>
    </xf>
    <xf numFmtId="3" fontId="43" fillId="2" borderId="68" xfId="0" applyNumberFormat="1" applyFont="1" applyFill="1" applyBorder="1"/>
    <xf numFmtId="0" fontId="54" fillId="3" borderId="4" xfId="15" applyFont="1" applyFill="1" applyBorder="1" applyAlignment="1">
      <alignment horizontal="left" vertical="center"/>
    </xf>
    <xf numFmtId="0" fontId="45" fillId="0" borderId="4" xfId="0" applyFont="1" applyBorder="1"/>
    <xf numFmtId="167" fontId="45" fillId="0" borderId="5" xfId="0" applyNumberFormat="1" applyFont="1" applyBorder="1"/>
    <xf numFmtId="167" fontId="45" fillId="0" borderId="6" xfId="0" applyNumberFormat="1" applyFont="1" applyBorder="1"/>
    <xf numFmtId="0" fontId="45" fillId="0" borderId="5" xfId="0" applyFont="1" applyBorder="1"/>
    <xf numFmtId="167" fontId="45" fillId="0" borderId="6" xfId="0" applyNumberFormat="1" applyFont="1" applyBorder="1" applyAlignment="1">
      <alignment horizontal="right"/>
    </xf>
    <xf numFmtId="0" fontId="45" fillId="0" borderId="35" xfId="0" applyFont="1" applyBorder="1"/>
    <xf numFmtId="3" fontId="45" fillId="0" borderId="28" xfId="0" applyNumberFormat="1" applyFont="1" applyBorder="1"/>
    <xf numFmtId="3" fontId="45" fillId="0" borderId="44" xfId="0" applyNumberFormat="1" applyFont="1" applyBorder="1"/>
    <xf numFmtId="0" fontId="45" fillId="0" borderId="28" xfId="0" applyFont="1" applyBorder="1"/>
    <xf numFmtId="0" fontId="45" fillId="0" borderId="44" xfId="0" applyFont="1" applyBorder="1"/>
    <xf numFmtId="0" fontId="43" fillId="0" borderId="44" xfId="0" applyFont="1" applyBorder="1"/>
    <xf numFmtId="0" fontId="43" fillId="0" borderId="28" xfId="0" applyFont="1" applyBorder="1" applyAlignment="1">
      <alignment wrapText="1"/>
    </xf>
    <xf numFmtId="166" fontId="45" fillId="2" borderId="12" xfId="7" applyFont="1" applyFill="1" applyBorder="1"/>
    <xf numFmtId="0" fontId="57" fillId="0" borderId="0" xfId="21" applyFont="1"/>
    <xf numFmtId="0" fontId="58" fillId="0" borderId="0" xfId="21" applyFont="1"/>
    <xf numFmtId="0" fontId="7" fillId="3" borderId="6" xfId="15" applyFont="1" applyFill="1" applyBorder="1" applyAlignment="1">
      <alignment horizontal="left" vertical="center"/>
    </xf>
    <xf numFmtId="0" fontId="45" fillId="2" borderId="0" xfId="20" applyFont="1" applyFill="1" applyAlignment="1">
      <alignment horizontal="center"/>
    </xf>
    <xf numFmtId="0" fontId="49" fillId="2" borderId="0" xfId="20" applyFont="1" applyFill="1" applyAlignment="1">
      <alignment horizontal="center"/>
    </xf>
    <xf numFmtId="0" fontId="45" fillId="4" borderId="31" xfId="0" applyFont="1" applyFill="1" applyBorder="1" applyAlignment="1">
      <alignment horizontal="center" wrapText="1"/>
    </xf>
    <xf numFmtId="0" fontId="45" fillId="4" borderId="46" xfId="0" applyFont="1" applyFill="1" applyBorder="1" applyAlignment="1">
      <alignment horizontal="center" wrapText="1"/>
    </xf>
    <xf numFmtId="0" fontId="45" fillId="4" borderId="75" xfId="0" applyFont="1" applyFill="1" applyBorder="1" applyAlignment="1">
      <alignment horizontal="center"/>
    </xf>
    <xf numFmtId="0" fontId="45" fillId="4" borderId="34" xfId="0" applyFont="1" applyFill="1" applyBorder="1" applyAlignment="1">
      <alignment horizontal="left"/>
    </xf>
    <xf numFmtId="3" fontId="43" fillId="2" borderId="25" xfId="0" applyNumberFormat="1" applyFont="1" applyFill="1" applyBorder="1" applyAlignment="1">
      <alignment wrapText="1"/>
    </xf>
    <xf numFmtId="3" fontId="45" fillId="4" borderId="25" xfId="0" applyNumberFormat="1" applyFont="1" applyFill="1" applyBorder="1" applyAlignment="1">
      <alignment wrapText="1"/>
    </xf>
    <xf numFmtId="3" fontId="45" fillId="0" borderId="28" xfId="0" applyNumberFormat="1" applyFont="1" applyBorder="1" applyAlignment="1">
      <alignment wrapText="1"/>
    </xf>
    <xf numFmtId="3" fontId="45" fillId="0" borderId="44" xfId="0" applyNumberFormat="1" applyFont="1" applyBorder="1" applyAlignment="1">
      <alignment wrapText="1"/>
    </xf>
    <xf numFmtId="0" fontId="45" fillId="4" borderId="9" xfId="0" applyFont="1" applyFill="1" applyBorder="1"/>
    <xf numFmtId="3" fontId="45" fillId="4" borderId="10" xfId="0" applyNumberFormat="1" applyFont="1" applyFill="1" applyBorder="1"/>
    <xf numFmtId="0" fontId="45" fillId="4" borderId="2" xfId="0" applyFont="1" applyFill="1" applyBorder="1"/>
    <xf numFmtId="0" fontId="45" fillId="4" borderId="33" xfId="0" applyFont="1" applyFill="1" applyBorder="1"/>
    <xf numFmtId="0" fontId="45" fillId="0" borderId="0" xfId="0" applyFont="1" applyAlignment="1">
      <alignment horizontal="center" vertical="center"/>
    </xf>
    <xf numFmtId="0" fontId="53" fillId="2" borderId="30" xfId="19" applyFont="1" applyFill="1" applyBorder="1" applyAlignment="1">
      <alignment horizontal="left"/>
    </xf>
    <xf numFmtId="181" fontId="43" fillId="2" borderId="12" xfId="7" applyNumberFormat="1" applyFont="1" applyFill="1" applyBorder="1"/>
    <xf numFmtId="0" fontId="59" fillId="2" borderId="22" xfId="204" applyFill="1" applyBorder="1" applyAlignment="1">
      <alignment vertical="center" wrapText="1"/>
    </xf>
    <xf numFmtId="0" fontId="43" fillId="2" borderId="0" xfId="0" applyFont="1" applyFill="1" applyAlignment="1">
      <alignment horizontal="center"/>
    </xf>
    <xf numFmtId="0" fontId="45" fillId="2" borderId="0" xfId="0" applyFont="1" applyFill="1" applyAlignment="1">
      <alignment horizontal="center"/>
    </xf>
    <xf numFmtId="0" fontId="45" fillId="0" borderId="0" xfId="0" applyFont="1" applyAlignment="1">
      <alignment vertical="center"/>
    </xf>
    <xf numFmtId="0" fontId="60" fillId="0" borderId="24" xfId="21" applyFont="1" applyBorder="1"/>
    <xf numFmtId="0" fontId="60" fillId="0" borderId="24" xfId="21" applyFont="1" applyBorder="1" applyAlignment="1">
      <alignment horizontal="left"/>
    </xf>
    <xf numFmtId="0" fontId="46" fillId="0" borderId="22" xfId="0" applyFont="1" applyBorder="1" applyAlignment="1">
      <alignment vertical="center" wrapText="1"/>
    </xf>
    <xf numFmtId="0" fontId="43" fillId="0" borderId="23" xfId="21" applyFont="1" applyBorder="1"/>
    <xf numFmtId="0" fontId="43" fillId="0" borderId="0" xfId="20" applyFont="1"/>
    <xf numFmtId="3" fontId="45" fillId="2" borderId="45" xfId="20" applyNumberFormat="1" applyFont="1" applyFill="1" applyBorder="1"/>
    <xf numFmtId="14" fontId="43" fillId="2" borderId="21" xfId="0" applyNumberFormat="1" applyFont="1" applyFill="1" applyBorder="1" applyAlignment="1">
      <alignment vertical="center" wrapText="1"/>
    </xf>
    <xf numFmtId="0" fontId="53" fillId="2" borderId="0" xfId="0" applyFont="1" applyFill="1"/>
    <xf numFmtId="3" fontId="43" fillId="2" borderId="87" xfId="20" applyNumberFormat="1" applyFont="1" applyFill="1" applyBorder="1"/>
    <xf numFmtId="168" fontId="45" fillId="2" borderId="87" xfId="6" applyFont="1" applyFill="1" applyBorder="1"/>
    <xf numFmtId="3" fontId="45" fillId="2" borderId="87" xfId="20" applyNumberFormat="1" applyFont="1" applyFill="1" applyBorder="1"/>
    <xf numFmtId="3" fontId="45" fillId="3" borderId="45" xfId="19" applyNumberFormat="1" applyFont="1" applyFill="1" applyBorder="1" applyAlignment="1">
      <alignment horizontal="center"/>
    </xf>
    <xf numFmtId="3" fontId="45" fillId="3" borderId="88" xfId="19" applyNumberFormat="1" applyFont="1" applyFill="1" applyBorder="1" applyAlignment="1">
      <alignment horizontal="center"/>
    </xf>
    <xf numFmtId="0" fontId="43" fillId="2" borderId="30" xfId="0" applyFont="1" applyFill="1" applyBorder="1" applyAlignment="1">
      <alignment wrapText="1"/>
    </xf>
    <xf numFmtId="0" fontId="45" fillId="4" borderId="25" xfId="0" applyFont="1" applyFill="1" applyBorder="1" applyAlignment="1">
      <alignment horizontal="center"/>
    </xf>
    <xf numFmtId="0" fontId="45" fillId="4" borderId="35" xfId="0" applyFont="1" applyFill="1" applyBorder="1" applyAlignment="1">
      <alignment horizontal="center"/>
    </xf>
    <xf numFmtId="1" fontId="43" fillId="0" borderId="12" xfId="117" applyNumberFormat="1" applyFont="1" applyFill="1" applyBorder="1"/>
    <xf numFmtId="1" fontId="45" fillId="4" borderId="12" xfId="117" applyNumberFormat="1" applyFont="1" applyFill="1" applyBorder="1"/>
    <xf numFmtId="0" fontId="43" fillId="2" borderId="22" xfId="0" applyFont="1" applyFill="1" applyBorder="1" applyAlignment="1">
      <alignment horizontal="right" vertical="center"/>
    </xf>
    <xf numFmtId="0" fontId="45" fillId="4" borderId="22" xfId="0" applyFont="1" applyFill="1" applyBorder="1" applyAlignment="1">
      <alignment horizontal="right" vertical="center"/>
    </xf>
    <xf numFmtId="14" fontId="45" fillId="3" borderId="83" xfId="20" applyNumberFormat="1" applyFont="1" applyFill="1" applyBorder="1" applyAlignment="1">
      <alignment horizontal="center"/>
    </xf>
    <xf numFmtId="0" fontId="45" fillId="4" borderId="89" xfId="22" applyFont="1" applyFill="1" applyBorder="1" applyAlignment="1">
      <alignment horizontal="center"/>
    </xf>
    <xf numFmtId="0" fontId="45" fillId="4" borderId="90" xfId="22" applyFont="1" applyFill="1" applyBorder="1" applyAlignment="1">
      <alignment horizontal="center"/>
    </xf>
    <xf numFmtId="0" fontId="43" fillId="2" borderId="12" xfId="0" applyFont="1" applyFill="1" applyBorder="1" applyAlignment="1">
      <alignment horizontal="right"/>
    </xf>
    <xf numFmtId="3" fontId="43" fillId="2" borderId="28" xfId="0" applyNumberFormat="1" applyFont="1" applyFill="1" applyBorder="1"/>
    <xf numFmtId="1" fontId="43" fillId="2" borderId="25" xfId="7" applyNumberFormat="1" applyFont="1" applyFill="1" applyBorder="1" applyAlignment="1">
      <alignment horizontal="right"/>
    </xf>
    <xf numFmtId="166" fontId="20" fillId="0" borderId="0" xfId="7"/>
    <xf numFmtId="0" fontId="43" fillId="2" borderId="0" xfId="0" applyFont="1" applyFill="1" applyAlignment="1">
      <alignment horizontal="left" vertical="center" wrapText="1"/>
    </xf>
    <xf numFmtId="4" fontId="45" fillId="0" borderId="12" xfId="19" applyNumberFormat="1" applyFont="1" applyBorder="1"/>
    <xf numFmtId="166" fontId="20" fillId="2" borderId="0" xfId="7" applyFill="1"/>
    <xf numFmtId="0" fontId="45" fillId="2" borderId="2" xfId="20" applyFont="1" applyFill="1" applyBorder="1"/>
    <xf numFmtId="3" fontId="45" fillId="2" borderId="2" xfId="20" applyNumberFormat="1" applyFont="1" applyFill="1" applyBorder="1"/>
    <xf numFmtId="3" fontId="45" fillId="3" borderId="92" xfId="20" applyNumberFormat="1" applyFont="1" applyFill="1" applyBorder="1"/>
    <xf numFmtId="3" fontId="45" fillId="3" borderId="5" xfId="20" applyNumberFormat="1" applyFont="1" applyFill="1" applyBorder="1"/>
    <xf numFmtId="0" fontId="55" fillId="0" borderId="17" xfId="15" applyFont="1" applyBorder="1" applyAlignment="1">
      <alignment vertical="center"/>
    </xf>
    <xf numFmtId="0" fontId="7" fillId="0" borderId="8" xfId="15" applyFont="1" applyBorder="1" applyAlignment="1">
      <alignment vertical="center"/>
    </xf>
    <xf numFmtId="0" fontId="6" fillId="0" borderId="23" xfId="15" applyFont="1" applyBorder="1" applyAlignment="1">
      <alignment horizontal="left" vertical="center"/>
    </xf>
    <xf numFmtId="0" fontId="61" fillId="0" borderId="23" xfId="15" applyFont="1" applyBorder="1" applyAlignment="1">
      <alignment horizontal="left" vertical="center"/>
    </xf>
    <xf numFmtId="180" fontId="43" fillId="0" borderId="12" xfId="0" applyNumberFormat="1" applyFont="1" applyBorder="1"/>
    <xf numFmtId="1" fontId="45" fillId="4" borderId="25" xfId="117" applyNumberFormat="1" applyFont="1" applyFill="1" applyBorder="1"/>
    <xf numFmtId="165" fontId="45" fillId="0" borderId="25" xfId="117" applyNumberFormat="1" applyFont="1" applyBorder="1"/>
    <xf numFmtId="0" fontId="44" fillId="4" borderId="35" xfId="17" applyFont="1" applyFill="1" applyBorder="1"/>
    <xf numFmtId="1" fontId="43" fillId="0" borderId="25" xfId="117" applyNumberFormat="1" applyFont="1" applyFill="1" applyBorder="1"/>
    <xf numFmtId="0" fontId="43" fillId="0" borderId="30" xfId="17" applyFont="1" applyBorder="1"/>
    <xf numFmtId="0" fontId="43" fillId="0" borderId="24" xfId="17" applyFont="1" applyBorder="1"/>
    <xf numFmtId="0" fontId="44" fillId="0" borderId="23" xfId="17" applyFont="1" applyBorder="1"/>
    <xf numFmtId="168" fontId="43" fillId="0" borderId="2" xfId="117" applyFont="1" applyBorder="1"/>
    <xf numFmtId="168" fontId="43" fillId="0" borderId="33" xfId="117" applyFont="1" applyBorder="1"/>
    <xf numFmtId="168" fontId="43" fillId="0" borderId="12" xfId="117" applyFont="1" applyBorder="1"/>
    <xf numFmtId="165" fontId="43" fillId="0" borderId="12" xfId="117" applyNumberFormat="1" applyFont="1" applyFill="1" applyBorder="1"/>
    <xf numFmtId="0" fontId="44" fillId="4" borderId="30" xfId="17" applyFont="1" applyFill="1" applyBorder="1"/>
    <xf numFmtId="168" fontId="45" fillId="4" borderId="12" xfId="117" applyFont="1" applyFill="1" applyBorder="1"/>
    <xf numFmtId="165" fontId="45" fillId="4" borderId="12" xfId="117" applyNumberFormat="1" applyFont="1" applyFill="1" applyBorder="1"/>
    <xf numFmtId="0" fontId="45" fillId="0" borderId="30" xfId="17" applyFont="1" applyBorder="1"/>
    <xf numFmtId="168" fontId="45" fillId="0" borderId="12" xfId="117" applyFont="1" applyBorder="1"/>
    <xf numFmtId="165" fontId="45" fillId="0" borderId="12" xfId="117" applyNumberFormat="1" applyFont="1" applyBorder="1"/>
    <xf numFmtId="0" fontId="44" fillId="0" borderId="30" xfId="17" applyFont="1" applyBorder="1"/>
    <xf numFmtId="168" fontId="43" fillId="0" borderId="12" xfId="117" applyFont="1" applyFill="1" applyBorder="1"/>
    <xf numFmtId="165" fontId="45" fillId="4" borderId="25" xfId="117" applyNumberFormat="1" applyFont="1" applyFill="1" applyBorder="1"/>
    <xf numFmtId="0" fontId="45" fillId="0" borderId="35" xfId="17" applyFont="1" applyBorder="1"/>
    <xf numFmtId="165" fontId="43" fillId="0" borderId="25" xfId="117" applyNumberFormat="1" applyFont="1" applyFill="1" applyBorder="1"/>
    <xf numFmtId="0" fontId="43" fillId="0" borderId="24" xfId="0" applyFont="1" applyBorder="1"/>
    <xf numFmtId="0" fontId="46" fillId="0" borderId="30" xfId="0" applyFont="1" applyBorder="1" applyAlignment="1">
      <alignment horizontal="justify" vertical="center"/>
    </xf>
    <xf numFmtId="0" fontId="46" fillId="0" borderId="25" xfId="0" applyFont="1" applyBorder="1" applyAlignment="1">
      <alignment horizontal="justify" vertical="center"/>
    </xf>
    <xf numFmtId="0" fontId="46" fillId="0" borderId="35" xfId="0" applyFont="1" applyBorder="1" applyAlignment="1">
      <alignment horizontal="justify" vertical="center"/>
    </xf>
    <xf numFmtId="0" fontId="46" fillId="0" borderId="44" xfId="0" applyFont="1" applyBorder="1" applyAlignment="1">
      <alignment horizontal="justify" vertical="center"/>
    </xf>
    <xf numFmtId="3" fontId="45" fillId="3" borderId="6" xfId="20" applyNumberFormat="1" applyFont="1" applyFill="1" applyBorder="1"/>
    <xf numFmtId="181" fontId="43" fillId="2" borderId="0" xfId="0" applyNumberFormat="1" applyFont="1" applyFill="1"/>
    <xf numFmtId="0" fontId="46" fillId="0" borderId="50" xfId="0" applyFont="1" applyBorder="1" applyAlignment="1">
      <alignment vertical="center" wrapText="1"/>
    </xf>
    <xf numFmtId="166" fontId="43" fillId="0" borderId="0" xfId="21" applyNumberFormat="1" applyFont="1"/>
    <xf numFmtId="181" fontId="45" fillId="2" borderId="12" xfId="7" applyNumberFormat="1" applyFont="1" applyFill="1" applyBorder="1"/>
    <xf numFmtId="166" fontId="43" fillId="2" borderId="12" xfId="7" applyFont="1" applyFill="1" applyBorder="1"/>
    <xf numFmtId="0" fontId="45" fillId="2" borderId="35" xfId="19" applyFont="1" applyFill="1" applyBorder="1"/>
    <xf numFmtId="0" fontId="43" fillId="2" borderId="28" xfId="19" applyFont="1" applyFill="1" applyBorder="1" applyAlignment="1">
      <alignment horizontal="center"/>
    </xf>
    <xf numFmtId="4" fontId="45" fillId="2" borderId="28" xfId="19" applyNumberFormat="1" applyFont="1" applyFill="1" applyBorder="1"/>
    <xf numFmtId="4" fontId="43" fillId="2" borderId="28" xfId="19" applyNumberFormat="1" applyFont="1" applyFill="1" applyBorder="1"/>
    <xf numFmtId="3" fontId="45" fillId="2" borderId="28" xfId="19" applyNumberFormat="1" applyFont="1" applyFill="1" applyBorder="1"/>
    <xf numFmtId="180" fontId="45" fillId="4" borderId="28" xfId="7" applyNumberFormat="1" applyFont="1" applyFill="1" applyBorder="1" applyAlignment="1">
      <alignment horizontal="right"/>
    </xf>
    <xf numFmtId="166" fontId="43" fillId="2" borderId="12" xfId="7" applyFont="1" applyFill="1" applyBorder="1" applyAlignment="1">
      <alignment horizontal="right" vertical="center" wrapText="1"/>
    </xf>
    <xf numFmtId="1" fontId="20" fillId="2" borderId="0" xfId="7" applyNumberFormat="1" applyFill="1"/>
    <xf numFmtId="0" fontId="45" fillId="2" borderId="75" xfId="20" applyFont="1" applyFill="1" applyBorder="1"/>
    <xf numFmtId="0" fontId="45" fillId="2" borderId="35" xfId="20" applyFont="1" applyFill="1" applyBorder="1"/>
    <xf numFmtId="3" fontId="45" fillId="2" borderId="28" xfId="20" applyNumberFormat="1" applyFont="1" applyFill="1" applyBorder="1"/>
    <xf numFmtId="0" fontId="45" fillId="2" borderId="28" xfId="20" applyFont="1" applyFill="1" applyBorder="1"/>
    <xf numFmtId="0" fontId="45" fillId="4" borderId="22" xfId="0" applyFont="1" applyFill="1" applyBorder="1" applyAlignment="1">
      <alignment horizontal="center" vertical="center"/>
    </xf>
    <xf numFmtId="14" fontId="43" fillId="0" borderId="0" xfId="0" applyNumberFormat="1" applyFont="1" applyAlignment="1">
      <alignment horizontal="center"/>
    </xf>
    <xf numFmtId="0" fontId="43" fillId="2" borderId="0" xfId="0" applyFont="1" applyFill="1" applyAlignment="1">
      <alignment horizontal="right"/>
    </xf>
    <xf numFmtId="0" fontId="45" fillId="4" borderId="78" xfId="0" applyFont="1" applyFill="1" applyBorder="1" applyAlignment="1">
      <alignment horizontal="right" vertical="center" wrapText="1"/>
    </xf>
    <xf numFmtId="0" fontId="43" fillId="2" borderId="55" xfId="0" applyFont="1" applyFill="1" applyBorder="1" applyAlignment="1">
      <alignment horizontal="right"/>
    </xf>
    <xf numFmtId="3" fontId="43" fillId="0" borderId="55" xfId="0" applyNumberFormat="1" applyFont="1" applyBorder="1" applyAlignment="1">
      <alignment horizontal="right"/>
    </xf>
    <xf numFmtId="166" fontId="45" fillId="4" borderId="55" xfId="7" applyFont="1" applyFill="1" applyBorder="1" applyAlignment="1">
      <alignment horizontal="right" vertical="center"/>
    </xf>
    <xf numFmtId="0" fontId="43" fillId="0" borderId="55" xfId="0" applyFont="1" applyBorder="1" applyAlignment="1">
      <alignment horizontal="right"/>
    </xf>
    <xf numFmtId="3" fontId="45" fillId="4" borderId="57" xfId="0" applyNumberFormat="1" applyFont="1" applyFill="1" applyBorder="1" applyAlignment="1">
      <alignment horizontal="right"/>
    </xf>
    <xf numFmtId="0" fontId="43" fillId="0" borderId="79" xfId="0" applyFont="1" applyBorder="1" applyAlignment="1">
      <alignment wrapText="1"/>
    </xf>
    <xf numFmtId="3" fontId="43" fillId="0" borderId="55" xfId="0" applyNumberFormat="1" applyFont="1" applyBorder="1"/>
    <xf numFmtId="0" fontId="43" fillId="2" borderId="0" xfId="0" applyFont="1" applyFill="1" applyAlignment="1">
      <alignment horizontal="left"/>
    </xf>
    <xf numFmtId="0" fontId="43" fillId="2" borderId="0" xfId="22" applyFont="1" applyFill="1" applyAlignment="1">
      <alignment horizontal="center"/>
    </xf>
    <xf numFmtId="0" fontId="45" fillId="4" borderId="89" xfId="22" applyFont="1" applyFill="1" applyBorder="1" applyAlignment="1">
      <alignment horizontal="center" vertical="center"/>
    </xf>
    <xf numFmtId="0" fontId="45" fillId="4" borderId="90" xfId="22" applyFont="1" applyFill="1" applyBorder="1" applyAlignment="1">
      <alignment horizontal="center" vertical="center"/>
    </xf>
    <xf numFmtId="0" fontId="45" fillId="4" borderId="45" xfId="22" applyFont="1" applyFill="1" applyBorder="1" applyAlignment="1">
      <alignment horizontal="center" vertical="center"/>
    </xf>
    <xf numFmtId="0" fontId="45" fillId="4" borderId="15" xfId="22" applyFont="1" applyFill="1" applyBorder="1" applyAlignment="1">
      <alignment horizontal="center" vertical="center"/>
    </xf>
    <xf numFmtId="0" fontId="45" fillId="4" borderId="53" xfId="22" applyFont="1" applyFill="1" applyBorder="1" applyAlignment="1">
      <alignment horizontal="center" vertical="center"/>
    </xf>
    <xf numFmtId="0" fontId="45" fillId="4" borderId="91" xfId="22" applyFont="1" applyFill="1" applyBorder="1" applyAlignment="1">
      <alignment horizontal="center" vertical="center"/>
    </xf>
    <xf numFmtId="0" fontId="45" fillId="4" borderId="82" xfId="22" applyFont="1" applyFill="1" applyBorder="1" applyAlignment="1">
      <alignment horizontal="center" vertical="center" wrapText="1"/>
    </xf>
    <xf numFmtId="0" fontId="45" fillId="4" borderId="41" xfId="22" applyFont="1" applyFill="1" applyBorder="1" applyAlignment="1">
      <alignment horizontal="center" vertical="center" wrapText="1"/>
    </xf>
    <xf numFmtId="0" fontId="45" fillId="4" borderId="51" xfId="22" applyFont="1" applyFill="1" applyBorder="1" applyAlignment="1">
      <alignment horizontal="center" vertical="center"/>
    </xf>
    <xf numFmtId="0" fontId="45" fillId="4" borderId="41" xfId="22" applyFont="1" applyFill="1" applyBorder="1" applyAlignment="1">
      <alignment horizontal="center" vertical="center"/>
    </xf>
    <xf numFmtId="1" fontId="43" fillId="2" borderId="12" xfId="7" applyNumberFormat="1" applyFont="1" applyFill="1" applyBorder="1" applyAlignment="1">
      <alignment horizontal="right"/>
    </xf>
    <xf numFmtId="0" fontId="45" fillId="4" borderId="81" xfId="0" applyFont="1" applyFill="1" applyBorder="1"/>
    <xf numFmtId="3" fontId="43" fillId="2" borderId="25" xfId="0" applyNumberFormat="1" applyFont="1" applyFill="1" applyBorder="1" applyAlignment="1">
      <alignment horizontal="right" vertical="center"/>
    </xf>
    <xf numFmtId="176" fontId="43" fillId="0" borderId="58" xfId="21" applyNumberFormat="1" applyFont="1" applyBorder="1" applyAlignment="1">
      <alignment horizontal="right"/>
    </xf>
    <xf numFmtId="0" fontId="43" fillId="0" borderId="55" xfId="21" applyFont="1" applyBorder="1"/>
    <xf numFmtId="166" fontId="20" fillId="0" borderId="0" xfId="7" applyFill="1"/>
    <xf numFmtId="168" fontId="45" fillId="0" borderId="28" xfId="117" applyFont="1" applyBorder="1"/>
    <xf numFmtId="0" fontId="43" fillId="0" borderId="23" xfId="20" applyFont="1" applyBorder="1"/>
    <xf numFmtId="0" fontId="43" fillId="2" borderId="50" xfId="0" applyFont="1" applyFill="1" applyBorder="1" applyAlignment="1">
      <alignment horizontal="center" vertical="center"/>
    </xf>
    <xf numFmtId="0" fontId="43" fillId="4" borderId="5" xfId="0" applyFont="1" applyFill="1" applyBorder="1" applyAlignment="1">
      <alignment vertical="center"/>
    </xf>
    <xf numFmtId="0" fontId="43" fillId="2" borderId="5" xfId="0" applyFont="1" applyFill="1" applyBorder="1" applyAlignment="1">
      <alignment horizontal="center" vertical="center"/>
    </xf>
    <xf numFmtId="0" fontId="43" fillId="4" borderId="7" xfId="0" applyFont="1" applyFill="1" applyBorder="1" applyAlignment="1">
      <alignment horizontal="center" vertical="center" wrapText="1"/>
    </xf>
    <xf numFmtId="0" fontId="43" fillId="0" borderId="0" xfId="0" applyFont="1" applyAlignment="1">
      <alignment vertical="center" wrapText="1"/>
    </xf>
    <xf numFmtId="0" fontId="43" fillId="2" borderId="0" xfId="22" applyFont="1" applyFill="1"/>
    <xf numFmtId="3" fontId="43" fillId="2" borderId="2" xfId="6" applyNumberFormat="1" applyFont="1" applyFill="1" applyBorder="1" applyAlignment="1"/>
    <xf numFmtId="3" fontId="43" fillId="2" borderId="33" xfId="6" applyNumberFormat="1" applyFont="1" applyFill="1" applyBorder="1" applyAlignment="1"/>
    <xf numFmtId="0" fontId="43" fillId="2" borderId="30" xfId="22" applyFont="1" applyFill="1" applyBorder="1"/>
    <xf numFmtId="3" fontId="43" fillId="2" borderId="12" xfId="6" applyNumberFormat="1" applyFont="1" applyFill="1" applyBorder="1" applyAlignment="1"/>
    <xf numFmtId="3" fontId="43" fillId="2" borderId="25" xfId="6" applyNumberFormat="1" applyFont="1" applyFill="1" applyBorder="1" applyAlignment="1"/>
    <xf numFmtId="0" fontId="43" fillId="0" borderId="30" xfId="22" applyFont="1" applyBorder="1"/>
    <xf numFmtId="3" fontId="43" fillId="0" borderId="12" xfId="6" applyNumberFormat="1" applyFont="1" applyFill="1" applyBorder="1" applyAlignment="1"/>
    <xf numFmtId="0" fontId="45" fillId="4" borderId="30" xfId="22" applyFont="1" applyFill="1" applyBorder="1"/>
    <xf numFmtId="3" fontId="45" fillId="4" borderId="12" xfId="6" applyNumberFormat="1" applyFont="1" applyFill="1" applyBorder="1" applyAlignment="1"/>
    <xf numFmtId="3" fontId="45" fillId="4" borderId="25" xfId="6" applyNumberFormat="1" applyFont="1" applyFill="1" applyBorder="1" applyAlignment="1"/>
    <xf numFmtId="0" fontId="45" fillId="2" borderId="35" xfId="22" applyFont="1" applyFill="1" applyBorder="1"/>
    <xf numFmtId="3" fontId="45" fillId="2" borderId="28" xfId="6" applyNumberFormat="1" applyFont="1" applyFill="1" applyBorder="1" applyAlignment="1"/>
    <xf numFmtId="3" fontId="45" fillId="0" borderId="28" xfId="6" applyNumberFormat="1" applyFont="1" applyFill="1" applyBorder="1" applyAlignment="1"/>
    <xf numFmtId="3" fontId="45" fillId="2" borderId="44" xfId="6" applyNumberFormat="1" applyFont="1" applyFill="1" applyBorder="1" applyAlignment="1"/>
    <xf numFmtId="167" fontId="45" fillId="2" borderId="0" xfId="22" applyNumberFormat="1" applyFont="1" applyFill="1"/>
    <xf numFmtId="168" fontId="43" fillId="2" borderId="0" xfId="6" applyFont="1" applyFill="1" applyBorder="1" applyAlignment="1"/>
    <xf numFmtId="3" fontId="47" fillId="2" borderId="0" xfId="6" applyNumberFormat="1" applyFont="1" applyFill="1" applyBorder="1" applyAlignment="1">
      <alignment vertical="center"/>
    </xf>
    <xf numFmtId="0" fontId="56" fillId="2" borderId="0" xfId="22" applyFont="1" applyFill="1"/>
    <xf numFmtId="0" fontId="45" fillId="4" borderId="86" xfId="22" applyFont="1" applyFill="1" applyBorder="1" applyAlignment="1">
      <alignment horizontal="center" vertical="center"/>
    </xf>
    <xf numFmtId="0" fontId="45" fillId="4" borderId="42" xfId="22" applyFont="1" applyFill="1" applyBorder="1" applyAlignment="1">
      <alignment horizontal="center" vertical="center"/>
    </xf>
    <xf numFmtId="3" fontId="43" fillId="2" borderId="0" xfId="0" applyNumberFormat="1" applyFont="1" applyFill="1"/>
    <xf numFmtId="4" fontId="43" fillId="0" borderId="22" xfId="0" applyNumberFormat="1" applyFont="1" applyBorder="1" applyAlignment="1">
      <alignment horizontal="center" vertical="center"/>
    </xf>
    <xf numFmtId="0" fontId="43" fillId="2" borderId="30" xfId="0" applyFont="1" applyFill="1" applyBorder="1" applyAlignment="1">
      <alignment vertical="center" wrapText="1"/>
    </xf>
    <xf numFmtId="4" fontId="43" fillId="2" borderId="12" xfId="0" applyNumberFormat="1" applyFont="1" applyFill="1" applyBorder="1" applyAlignment="1">
      <alignment horizontal="right" vertical="center"/>
    </xf>
    <xf numFmtId="3" fontId="45" fillId="4" borderId="28" xfId="0" applyNumberFormat="1" applyFont="1" applyFill="1" applyBorder="1" applyAlignment="1">
      <alignment horizontal="right" vertical="center"/>
    </xf>
    <xf numFmtId="3" fontId="45" fillId="4" borderId="44" xfId="0" applyNumberFormat="1" applyFont="1" applyFill="1" applyBorder="1" applyAlignment="1">
      <alignment horizontal="right" vertical="center"/>
    </xf>
    <xf numFmtId="0" fontId="45" fillId="0" borderId="12" xfId="117" applyNumberFormat="1" applyFont="1" applyBorder="1"/>
    <xf numFmtId="0" fontId="45" fillId="0" borderId="25" xfId="117" applyNumberFormat="1" applyFont="1" applyBorder="1"/>
    <xf numFmtId="0" fontId="43" fillId="2" borderId="12" xfId="0" applyFont="1" applyFill="1" applyBorder="1" applyAlignment="1">
      <alignment horizontal="center" vertical="center"/>
    </xf>
    <xf numFmtId="0" fontId="43" fillId="2" borderId="68" xfId="0" applyFont="1" applyFill="1" applyBorder="1" applyAlignment="1">
      <alignment horizontal="center" vertical="center"/>
    </xf>
    <xf numFmtId="0" fontId="43" fillId="2" borderId="30" xfId="0" applyFont="1" applyFill="1" applyBorder="1" applyAlignment="1">
      <alignment horizontal="center" vertical="center"/>
    </xf>
    <xf numFmtId="0" fontId="43" fillId="2" borderId="72" xfId="0" applyFont="1" applyFill="1" applyBorder="1" applyAlignment="1">
      <alignment horizontal="center" vertical="center"/>
    </xf>
    <xf numFmtId="0" fontId="45" fillId="0" borderId="28" xfId="0" applyFont="1" applyBorder="1" applyAlignment="1">
      <alignment wrapText="1"/>
    </xf>
    <xf numFmtId="0" fontId="45" fillId="0" borderId="44" xfId="0" applyFont="1" applyBorder="1" applyAlignment="1">
      <alignment wrapText="1"/>
    </xf>
    <xf numFmtId="0" fontId="45" fillId="4" borderId="12" xfId="0" applyFont="1" applyFill="1" applyBorder="1" applyAlignment="1">
      <alignment wrapText="1"/>
    </xf>
    <xf numFmtId="0" fontId="45" fillId="4" borderId="25" xfId="0" applyFont="1" applyFill="1" applyBorder="1" applyAlignment="1">
      <alignment wrapText="1"/>
    </xf>
    <xf numFmtId="3" fontId="45" fillId="2" borderId="97" xfId="20" applyNumberFormat="1" applyFont="1" applyFill="1" applyBorder="1"/>
    <xf numFmtId="3" fontId="45" fillId="2" borderId="14" xfId="20" applyNumberFormat="1" applyFont="1" applyFill="1" applyBorder="1"/>
    <xf numFmtId="0" fontId="45" fillId="2" borderId="47" xfId="20" applyFont="1" applyFill="1" applyBorder="1"/>
    <xf numFmtId="3" fontId="45" fillId="2" borderId="24" xfId="20" applyNumberFormat="1" applyFont="1" applyFill="1" applyBorder="1"/>
    <xf numFmtId="0" fontId="44" fillId="0" borderId="29" xfId="20" applyFont="1" applyBorder="1"/>
    <xf numFmtId="166" fontId="45" fillId="2" borderId="53" xfId="20" applyNumberFormat="1" applyFont="1" applyFill="1" applyBorder="1"/>
    <xf numFmtId="3" fontId="45" fillId="2" borderId="53" xfId="20" applyNumberFormat="1" applyFont="1" applyFill="1" applyBorder="1"/>
    <xf numFmtId="3" fontId="43" fillId="2" borderId="98" xfId="20" applyNumberFormat="1" applyFont="1" applyFill="1" applyBorder="1"/>
    <xf numFmtId="3" fontId="43" fillId="2" borderId="53" xfId="20" applyNumberFormat="1" applyFont="1" applyFill="1" applyBorder="1"/>
    <xf numFmtId="3" fontId="43" fillId="0" borderId="53" xfId="20" applyNumberFormat="1" applyFont="1" applyBorder="1"/>
    <xf numFmtId="3" fontId="43" fillId="2" borderId="0" xfId="6" applyNumberFormat="1" applyFont="1" applyFill="1" applyBorder="1" applyAlignment="1">
      <alignment horizontal="right"/>
    </xf>
    <xf numFmtId="168" fontId="43" fillId="2" borderId="97" xfId="6" applyFont="1" applyFill="1" applyBorder="1"/>
    <xf numFmtId="3" fontId="43" fillId="2" borderId="99" xfId="20" applyNumberFormat="1" applyFont="1" applyFill="1" applyBorder="1"/>
    <xf numFmtId="3" fontId="45" fillId="0" borderId="97" xfId="20" applyNumberFormat="1" applyFont="1" applyBorder="1"/>
    <xf numFmtId="3" fontId="43" fillId="2" borderId="54" xfId="20" applyNumberFormat="1" applyFont="1" applyFill="1" applyBorder="1"/>
    <xf numFmtId="168" fontId="43" fillId="2" borderId="100" xfId="6" applyFont="1" applyFill="1" applyBorder="1"/>
    <xf numFmtId="3" fontId="43" fillId="2" borderId="11" xfId="20" applyNumberFormat="1" applyFont="1" applyFill="1" applyBorder="1"/>
    <xf numFmtId="165" fontId="43" fillId="2" borderId="54" xfId="6" applyNumberFormat="1" applyFont="1" applyFill="1" applyBorder="1"/>
    <xf numFmtId="1" fontId="43" fillId="2" borderId="97" xfId="6" applyNumberFormat="1" applyFont="1" applyFill="1" applyBorder="1"/>
    <xf numFmtId="3" fontId="43" fillId="2" borderId="100" xfId="20" applyNumberFormat="1" applyFont="1" applyFill="1" applyBorder="1"/>
    <xf numFmtId="0" fontId="45" fillId="2" borderId="97" xfId="20" applyFont="1" applyFill="1" applyBorder="1"/>
    <xf numFmtId="1" fontId="43" fillId="2" borderId="54" xfId="6" applyNumberFormat="1" applyFont="1" applyFill="1" applyBorder="1"/>
    <xf numFmtId="1" fontId="45" fillId="2" borderId="97" xfId="6" applyNumberFormat="1" applyFont="1" applyFill="1" applyBorder="1"/>
    <xf numFmtId="9" fontId="45" fillId="2" borderId="54" xfId="23" applyFont="1" applyFill="1" applyBorder="1"/>
    <xf numFmtId="0" fontId="45" fillId="2" borderId="76" xfId="20" applyFont="1" applyFill="1" applyBorder="1" applyAlignment="1">
      <alignment horizontal="center"/>
    </xf>
    <xf numFmtId="0" fontId="45" fillId="2" borderId="45" xfId="20" applyFont="1" applyFill="1" applyBorder="1" applyAlignment="1">
      <alignment horizontal="center"/>
    </xf>
    <xf numFmtId="0" fontId="44" fillId="2" borderId="101" xfId="20" applyFont="1" applyFill="1" applyBorder="1" applyAlignment="1">
      <alignment horizontal="center"/>
    </xf>
    <xf numFmtId="0" fontId="43" fillId="2" borderId="45" xfId="20" applyFont="1" applyFill="1" applyBorder="1" applyAlignment="1">
      <alignment horizontal="center"/>
    </xf>
    <xf numFmtId="0" fontId="44" fillId="2" borderId="45" xfId="20" applyFont="1" applyFill="1" applyBorder="1" applyAlignment="1">
      <alignment horizontal="center"/>
    </xf>
    <xf numFmtId="42" fontId="45" fillId="2" borderId="45" xfId="403" applyFont="1" applyFill="1" applyBorder="1" applyAlignment="1">
      <alignment horizontal="center" wrapText="1"/>
    </xf>
    <xf numFmtId="0" fontId="45" fillId="0" borderId="45" xfId="20" applyFont="1" applyBorder="1" applyAlignment="1">
      <alignment horizontal="center"/>
    </xf>
    <xf numFmtId="0" fontId="43" fillId="0" borderId="45" xfId="20" applyFont="1" applyBorder="1" applyAlignment="1">
      <alignment horizontal="center"/>
    </xf>
    <xf numFmtId="0" fontId="44" fillId="0" borderId="45" xfId="20" applyFont="1" applyBorder="1" applyAlignment="1">
      <alignment horizontal="center"/>
    </xf>
    <xf numFmtId="0" fontId="45" fillId="3" borderId="5" xfId="20" applyFont="1" applyFill="1" applyBorder="1" applyAlignment="1">
      <alignment horizontal="center"/>
    </xf>
    <xf numFmtId="0" fontId="45" fillId="3" borderId="4" xfId="20" applyFont="1" applyFill="1" applyBorder="1" applyAlignment="1">
      <alignment horizontal="center"/>
    </xf>
    <xf numFmtId="0" fontId="45" fillId="2" borderId="96" xfId="20" applyFont="1" applyFill="1" applyBorder="1" applyAlignment="1">
      <alignment horizontal="center"/>
    </xf>
    <xf numFmtId="0" fontId="43" fillId="0" borderId="0" xfId="20" applyFont="1" applyAlignment="1">
      <alignment horizontal="center"/>
    </xf>
    <xf numFmtId="3" fontId="44" fillId="2" borderId="101" xfId="20" applyNumberFormat="1" applyFont="1" applyFill="1" applyBorder="1" applyAlignment="1">
      <alignment horizontal="center"/>
    </xf>
    <xf numFmtId="3" fontId="43" fillId="2" borderId="45" xfId="20" applyNumberFormat="1" applyFont="1" applyFill="1" applyBorder="1" applyAlignment="1">
      <alignment horizontal="center"/>
    </xf>
    <xf numFmtId="3" fontId="45" fillId="2" borderId="45" xfId="20" applyNumberFormat="1" applyFont="1" applyFill="1" applyBorder="1" applyAlignment="1">
      <alignment horizontal="center"/>
    </xf>
    <xf numFmtId="3" fontId="44" fillId="2" borderId="45" xfId="20" applyNumberFormat="1" applyFont="1" applyFill="1" applyBorder="1" applyAlignment="1">
      <alignment horizontal="center"/>
    </xf>
    <xf numFmtId="0" fontId="45" fillId="2" borderId="28" xfId="20" applyFont="1" applyFill="1" applyBorder="1" applyAlignment="1">
      <alignment horizontal="center"/>
    </xf>
    <xf numFmtId="0" fontId="45" fillId="3" borderId="80" xfId="20" applyFont="1" applyFill="1" applyBorder="1" applyAlignment="1">
      <alignment horizontal="center"/>
    </xf>
    <xf numFmtId="0" fontId="44" fillId="3" borderId="3" xfId="20" applyFont="1" applyFill="1" applyBorder="1" applyAlignment="1">
      <alignment horizontal="center"/>
    </xf>
    <xf numFmtId="0" fontId="43" fillId="0" borderId="24" xfId="21" applyFont="1" applyBorder="1" applyAlignment="1">
      <alignment wrapText="1"/>
    </xf>
    <xf numFmtId="166" fontId="45" fillId="0" borderId="0" xfId="7" applyFont="1" applyBorder="1" applyAlignment="1">
      <alignment horizontal="center"/>
    </xf>
    <xf numFmtId="166" fontId="45" fillId="0" borderId="0" xfId="7" applyFont="1"/>
    <xf numFmtId="166" fontId="45" fillId="0" borderId="47" xfId="7" applyFont="1" applyBorder="1"/>
    <xf numFmtId="166" fontId="45" fillId="0" borderId="24" xfId="7" applyFont="1" applyBorder="1"/>
    <xf numFmtId="166" fontId="45" fillId="0" borderId="79" xfId="7" applyFont="1" applyBorder="1"/>
    <xf numFmtId="166" fontId="45" fillId="0" borderId="79" xfId="7" applyFont="1" applyFill="1" applyBorder="1"/>
    <xf numFmtId="166" fontId="45" fillId="0" borderId="23" xfId="7" applyFont="1" applyBorder="1"/>
    <xf numFmtId="166" fontId="45" fillId="3" borderId="6" xfId="7" applyFont="1" applyFill="1" applyBorder="1"/>
    <xf numFmtId="166" fontId="45" fillId="2" borderId="0" xfId="7" applyFont="1" applyFill="1" applyBorder="1"/>
    <xf numFmtId="176" fontId="45" fillId="0" borderId="55" xfId="21" applyNumberFormat="1" applyFont="1" applyBorder="1"/>
    <xf numFmtId="176" fontId="45" fillId="0" borderId="55" xfId="21" applyNumberFormat="1" applyFont="1" applyBorder="1" applyAlignment="1">
      <alignment horizontal="right"/>
    </xf>
    <xf numFmtId="0" fontId="45" fillId="0" borderId="30" xfId="0" applyFont="1" applyBorder="1" applyAlignment="1">
      <alignment horizontal="center"/>
    </xf>
    <xf numFmtId="0" fontId="6" fillId="0" borderId="18" xfId="15" applyFont="1" applyBorder="1" applyAlignment="1">
      <alignment horizontal="left" vertical="center"/>
    </xf>
    <xf numFmtId="0" fontId="7" fillId="0" borderId="3" xfId="15" applyFont="1" applyBorder="1" applyAlignment="1">
      <alignment horizontal="left" vertical="center"/>
    </xf>
    <xf numFmtId="167" fontId="43" fillId="2" borderId="0" xfId="0" applyNumberFormat="1" applyFont="1" applyFill="1"/>
    <xf numFmtId="3" fontId="43" fillId="2" borderId="68" xfId="0" applyNumberFormat="1" applyFont="1" applyFill="1" applyBorder="1" applyAlignment="1">
      <alignment horizontal="right" vertical="center"/>
    </xf>
    <xf numFmtId="170" fontId="45" fillId="0" borderId="0" xfId="21" applyNumberFormat="1" applyFont="1"/>
    <xf numFmtId="0" fontId="45" fillId="0" borderId="44" xfId="117" applyNumberFormat="1" applyFont="1" applyBorder="1"/>
    <xf numFmtId="0" fontId="43" fillId="2" borderId="75" xfId="0" applyFont="1" applyFill="1" applyBorder="1" applyAlignment="1">
      <alignment horizontal="left" vertical="center" wrapText="1"/>
    </xf>
    <xf numFmtId="166" fontId="43" fillId="2" borderId="12" xfId="7" applyFont="1" applyFill="1" applyBorder="1" applyAlignment="1">
      <alignment horizontal="right" vertical="center"/>
    </xf>
    <xf numFmtId="1" fontId="45" fillId="4" borderId="40" xfId="0" applyNumberFormat="1" applyFont="1" applyFill="1" applyBorder="1" applyAlignment="1">
      <alignment horizontal="right"/>
    </xf>
    <xf numFmtId="1" fontId="45" fillId="2" borderId="44" xfId="7" applyNumberFormat="1" applyFont="1" applyFill="1" applyBorder="1" applyAlignment="1">
      <alignment horizontal="right"/>
    </xf>
    <xf numFmtId="0" fontId="43" fillId="2" borderId="25" xfId="0" applyFont="1" applyFill="1" applyBorder="1" applyAlignment="1">
      <alignment horizontal="right"/>
    </xf>
    <xf numFmtId="0" fontId="43" fillId="2" borderId="12" xfId="7" applyNumberFormat="1" applyFont="1" applyFill="1" applyBorder="1" applyAlignment="1">
      <alignment horizontal="right" vertical="center"/>
    </xf>
    <xf numFmtId="1" fontId="43" fillId="2" borderId="12" xfId="7" applyNumberFormat="1" applyFont="1" applyFill="1" applyBorder="1" applyAlignment="1">
      <alignment horizontal="right" vertical="center"/>
    </xf>
    <xf numFmtId="1" fontId="43" fillId="2" borderId="68" xfId="118" applyNumberFormat="1" applyFont="1" applyFill="1" applyBorder="1"/>
    <xf numFmtId="1" fontId="43" fillId="2" borderId="32" xfId="118" applyNumberFormat="1" applyFont="1" applyFill="1" applyBorder="1"/>
    <xf numFmtId="3" fontId="43" fillId="0" borderId="12" xfId="0" applyNumberFormat="1" applyFont="1" applyBorder="1" applyAlignment="1">
      <alignment horizontal="right"/>
    </xf>
    <xf numFmtId="166" fontId="45" fillId="4" borderId="28" xfId="7" applyFont="1" applyFill="1" applyBorder="1" applyAlignment="1">
      <alignment horizontal="right"/>
    </xf>
    <xf numFmtId="166" fontId="45" fillId="4" borderId="44" xfId="7" applyFont="1" applyFill="1" applyBorder="1" applyAlignment="1">
      <alignment horizontal="right"/>
    </xf>
    <xf numFmtId="166" fontId="43" fillId="0" borderId="12" xfId="7" applyFont="1" applyFill="1" applyBorder="1" applyAlignment="1"/>
    <xf numFmtId="166" fontId="45" fillId="2" borderId="28" xfId="7" applyFont="1" applyFill="1" applyBorder="1" applyAlignment="1"/>
    <xf numFmtId="166" fontId="45" fillId="4" borderId="12" xfId="7" applyFont="1" applyFill="1" applyBorder="1" applyAlignment="1"/>
    <xf numFmtId="166" fontId="43" fillId="0" borderId="45" xfId="7" applyFont="1" applyBorder="1" applyAlignment="1">
      <alignment horizontal="right" vertical="center"/>
    </xf>
    <xf numFmtId="166" fontId="43" fillId="0" borderId="87" xfId="7" applyFont="1" applyBorder="1" applyAlignment="1">
      <alignment horizontal="right" vertical="center"/>
    </xf>
    <xf numFmtId="166" fontId="45" fillId="3" borderId="10" xfId="7" applyFont="1" applyFill="1" applyBorder="1" applyAlignment="1">
      <alignment horizontal="right" vertical="center"/>
    </xf>
    <xf numFmtId="166" fontId="45" fillId="3" borderId="12" xfId="7" applyFont="1" applyFill="1" applyBorder="1" applyAlignment="1">
      <alignment horizontal="right" vertical="center"/>
    </xf>
    <xf numFmtId="1" fontId="20" fillId="0" borderId="45" xfId="7" applyNumberFormat="1" applyBorder="1" applyAlignment="1">
      <alignment horizontal="right" vertical="center"/>
    </xf>
    <xf numFmtId="1" fontId="45" fillId="3" borderId="12" xfId="7" applyNumberFormat="1" applyFont="1" applyFill="1" applyBorder="1" applyAlignment="1">
      <alignment horizontal="right" vertical="center"/>
    </xf>
    <xf numFmtId="1" fontId="43" fillId="0" borderId="45" xfId="7" applyNumberFormat="1" applyFont="1" applyBorder="1" applyAlignment="1">
      <alignment horizontal="right" vertical="center"/>
    </xf>
    <xf numFmtId="3" fontId="43" fillId="2" borderId="0" xfId="0" applyNumberFormat="1" applyFont="1" applyFill="1" applyAlignment="1">
      <alignment horizontal="center"/>
    </xf>
    <xf numFmtId="3" fontId="43" fillId="2" borderId="11" xfId="0" applyNumberFormat="1" applyFont="1" applyFill="1" applyBorder="1" applyAlignment="1">
      <alignment horizontal="center"/>
    </xf>
    <xf numFmtId="166" fontId="45" fillId="2" borderId="94" xfId="0" applyNumberFormat="1" applyFont="1" applyFill="1" applyBorder="1" applyAlignment="1">
      <alignment horizontal="center"/>
    </xf>
    <xf numFmtId="14" fontId="45" fillId="2" borderId="11" xfId="0" applyNumberFormat="1" applyFont="1" applyFill="1" applyBorder="1" applyAlignment="1">
      <alignment horizontal="center"/>
    </xf>
    <xf numFmtId="0" fontId="44" fillId="2" borderId="0" xfId="20" applyFont="1" applyFill="1" applyAlignment="1">
      <alignment horizontal="center"/>
    </xf>
    <xf numFmtId="3" fontId="43" fillId="2" borderId="45" xfId="20" applyNumberFormat="1" applyFont="1" applyFill="1" applyBorder="1"/>
    <xf numFmtId="3" fontId="43" fillId="2" borderId="2" xfId="20" applyNumberFormat="1" applyFont="1" applyFill="1" applyBorder="1"/>
    <xf numFmtId="0" fontId="45" fillId="2" borderId="87" xfId="20" applyFont="1" applyFill="1" applyBorder="1" applyAlignment="1">
      <alignment horizontal="center"/>
    </xf>
    <xf numFmtId="3" fontId="45" fillId="2" borderId="12" xfId="20" applyNumberFormat="1" applyFont="1" applyFill="1" applyBorder="1"/>
    <xf numFmtId="3" fontId="45" fillId="2" borderId="68" xfId="20" applyNumberFormat="1" applyFont="1" applyFill="1" applyBorder="1"/>
    <xf numFmtId="0" fontId="45" fillId="2" borderId="45" xfId="20" applyFont="1" applyFill="1" applyBorder="1"/>
    <xf numFmtId="3" fontId="43" fillId="2" borderId="68" xfId="20" applyNumberFormat="1" applyFont="1" applyFill="1" applyBorder="1"/>
    <xf numFmtId="168" fontId="43" fillId="2" borderId="12" xfId="6" applyFont="1" applyFill="1" applyBorder="1"/>
    <xf numFmtId="4" fontId="43" fillId="2" borderId="46" xfId="19" applyNumberFormat="1" applyFont="1" applyFill="1" applyBorder="1"/>
    <xf numFmtId="40" fontId="45" fillId="2" borderId="12" xfId="0" applyNumberFormat="1" applyFont="1" applyFill="1" applyBorder="1" applyAlignment="1">
      <alignment horizontal="center"/>
    </xf>
    <xf numFmtId="0" fontId="45" fillId="2" borderId="28" xfId="19" applyFont="1" applyFill="1" applyBorder="1" applyAlignment="1">
      <alignment horizontal="center"/>
    </xf>
    <xf numFmtId="4" fontId="45" fillId="2" borderId="15" xfId="19" applyNumberFormat="1" applyFont="1" applyFill="1" applyBorder="1"/>
    <xf numFmtId="3" fontId="43" fillId="2" borderId="97" xfId="19" applyNumberFormat="1" applyFont="1" applyFill="1" applyBorder="1"/>
    <xf numFmtId="3" fontId="45" fillId="2" borderId="97" xfId="19" applyNumberFormat="1" applyFont="1" applyFill="1" applyBorder="1"/>
    <xf numFmtId="4" fontId="43" fillId="0" borderId="12" xfId="0" applyNumberFormat="1" applyFont="1" applyBorder="1" applyAlignment="1">
      <alignment horizontal="center" vertical="center"/>
    </xf>
    <xf numFmtId="43" fontId="45" fillId="2" borderId="0" xfId="0" applyNumberFormat="1" applyFont="1" applyFill="1"/>
    <xf numFmtId="3" fontId="45" fillId="2" borderId="44" xfId="19" applyNumberFormat="1" applyFont="1" applyFill="1" applyBorder="1"/>
    <xf numFmtId="3" fontId="43" fillId="2" borderId="25" xfId="19" applyNumberFormat="1" applyFont="1" applyFill="1" applyBorder="1"/>
    <xf numFmtId="3" fontId="45" fillId="2" borderId="25" xfId="19" applyNumberFormat="1" applyFont="1" applyFill="1" applyBorder="1"/>
    <xf numFmtId="4" fontId="43" fillId="2" borderId="2" xfId="19" applyNumberFormat="1" applyFont="1" applyFill="1" applyBorder="1"/>
    <xf numFmtId="14" fontId="45" fillId="3" borderId="84" xfId="20" applyNumberFormat="1" applyFont="1" applyFill="1" applyBorder="1" applyAlignment="1">
      <alignment horizontal="center"/>
    </xf>
    <xf numFmtId="0" fontId="44" fillId="3" borderId="19" xfId="15" applyFont="1" applyFill="1" applyBorder="1" applyAlignment="1">
      <alignment horizontal="center" vertical="center"/>
    </xf>
    <xf numFmtId="3" fontId="45" fillId="0" borderId="0" xfId="9" applyNumberFormat="1" applyFont="1" applyFill="1" applyBorder="1" applyAlignment="1">
      <alignment horizontal="right" vertical="center"/>
    </xf>
    <xf numFmtId="3" fontId="43" fillId="0" borderId="0" xfId="15" applyNumberFormat="1" applyFont="1"/>
    <xf numFmtId="0" fontId="43" fillId="0" borderId="0" xfId="15" applyFont="1" applyAlignment="1">
      <alignment horizontal="left" vertical="center"/>
    </xf>
    <xf numFmtId="0" fontId="43" fillId="0" borderId="0" xfId="15" applyFont="1"/>
    <xf numFmtId="176" fontId="17" fillId="0" borderId="70" xfId="21" applyNumberFormat="1" applyFont="1" applyBorder="1" applyAlignment="1">
      <alignment horizontal="right"/>
    </xf>
    <xf numFmtId="176" fontId="17" fillId="0" borderId="40" xfId="21" applyNumberFormat="1" applyFont="1" applyBorder="1" applyAlignment="1">
      <alignment horizontal="right"/>
    </xf>
    <xf numFmtId="3" fontId="45" fillId="2" borderId="0" xfId="21" applyNumberFormat="1" applyFont="1" applyFill="1"/>
    <xf numFmtId="3" fontId="43" fillId="0" borderId="0" xfId="21" applyNumberFormat="1" applyFont="1"/>
    <xf numFmtId="177" fontId="45" fillId="3" borderId="80" xfId="20" applyNumberFormat="1" applyFont="1" applyFill="1" applyBorder="1" applyAlignment="1">
      <alignment horizontal="center"/>
    </xf>
    <xf numFmtId="14" fontId="45" fillId="3" borderId="45" xfId="20" applyNumberFormat="1" applyFont="1" applyFill="1" applyBorder="1" applyAlignment="1">
      <alignment horizontal="center"/>
    </xf>
    <xf numFmtId="0" fontId="44" fillId="3" borderId="15" xfId="20" applyFont="1" applyFill="1" applyBorder="1" applyAlignment="1">
      <alignment horizontal="center"/>
    </xf>
    <xf numFmtId="166" fontId="45" fillId="2" borderId="82" xfId="20" applyNumberFormat="1" applyFont="1" applyFill="1" applyBorder="1"/>
    <xf numFmtId="3" fontId="45" fillId="2" borderId="82" xfId="20" applyNumberFormat="1" applyFont="1" applyFill="1" applyBorder="1"/>
    <xf numFmtId="3" fontId="43" fillId="2" borderId="37" xfId="20" applyNumberFormat="1" applyFont="1" applyFill="1" applyBorder="1"/>
    <xf numFmtId="3" fontId="43" fillId="2" borderId="82" xfId="20" applyNumberFormat="1" applyFont="1" applyFill="1" applyBorder="1"/>
    <xf numFmtId="3" fontId="43" fillId="0" borderId="82" xfId="20" applyNumberFormat="1" applyFont="1" applyBorder="1"/>
    <xf numFmtId="3" fontId="43" fillId="2" borderId="2" xfId="6" applyNumberFormat="1" applyFont="1" applyFill="1" applyBorder="1" applyAlignment="1">
      <alignment horizontal="right"/>
    </xf>
    <xf numFmtId="168" fontId="43" fillId="2" borderId="68" xfId="6" applyFont="1" applyFill="1" applyBorder="1"/>
    <xf numFmtId="0" fontId="45" fillId="2" borderId="68" xfId="20" applyFont="1" applyFill="1" applyBorder="1"/>
    <xf numFmtId="165" fontId="43" fillId="2" borderId="45" xfId="6" applyNumberFormat="1" applyFont="1" applyFill="1" applyBorder="1"/>
    <xf numFmtId="168" fontId="43" fillId="2" borderId="45" xfId="6" applyFont="1" applyFill="1" applyBorder="1"/>
    <xf numFmtId="3" fontId="43" fillId="2" borderId="71" xfId="20" applyNumberFormat="1" applyFont="1" applyFill="1" applyBorder="1"/>
    <xf numFmtId="165" fontId="45" fillId="2" borderId="12" xfId="6" applyNumberFormat="1" applyFont="1" applyFill="1" applyBorder="1"/>
    <xf numFmtId="168" fontId="43" fillId="2" borderId="87" xfId="6" applyFont="1" applyFill="1" applyBorder="1"/>
    <xf numFmtId="165" fontId="43" fillId="2" borderId="87" xfId="6" applyNumberFormat="1" applyFont="1" applyFill="1" applyBorder="1"/>
    <xf numFmtId="3" fontId="43" fillId="2" borderId="1" xfId="20" applyNumberFormat="1" applyFont="1" applyFill="1" applyBorder="1"/>
    <xf numFmtId="165" fontId="43" fillId="2" borderId="12" xfId="6" applyNumberFormat="1" applyFont="1" applyFill="1" applyBorder="1"/>
    <xf numFmtId="3" fontId="45" fillId="2" borderId="39" xfId="20" applyNumberFormat="1" applyFont="1" applyFill="1" applyBorder="1"/>
    <xf numFmtId="165" fontId="43" fillId="2" borderId="85" xfId="6" applyNumberFormat="1" applyFont="1" applyFill="1" applyBorder="1"/>
    <xf numFmtId="177" fontId="45" fillId="3" borderId="102" xfId="20" applyNumberFormat="1" applyFont="1" applyFill="1" applyBorder="1" applyAlignment="1">
      <alignment horizontal="center"/>
    </xf>
    <xf numFmtId="14" fontId="45" fillId="3" borderId="88" xfId="20" applyNumberFormat="1" applyFont="1" applyFill="1" applyBorder="1" applyAlignment="1">
      <alignment horizontal="center"/>
    </xf>
    <xf numFmtId="0" fontId="44" fillId="3" borderId="19" xfId="20" applyFont="1" applyFill="1" applyBorder="1" applyAlignment="1">
      <alignment horizontal="center"/>
    </xf>
    <xf numFmtId="166" fontId="45" fillId="2" borderId="86" xfId="20" applyNumberFormat="1" applyFont="1" applyFill="1" applyBorder="1"/>
    <xf numFmtId="3" fontId="43" fillId="2" borderId="38" xfId="20" applyNumberFormat="1" applyFont="1" applyFill="1" applyBorder="1"/>
    <xf numFmtId="3" fontId="43" fillId="2" borderId="86" xfId="20" applyNumberFormat="1" applyFont="1" applyFill="1" applyBorder="1"/>
    <xf numFmtId="3" fontId="45" fillId="2" borderId="25" xfId="20" applyNumberFormat="1" applyFont="1" applyFill="1" applyBorder="1"/>
    <xf numFmtId="1" fontId="43" fillId="2" borderId="43" xfId="6" applyNumberFormat="1" applyFont="1" applyFill="1" applyBorder="1"/>
    <xf numFmtId="3" fontId="43" fillId="2" borderId="21" xfId="20" applyNumberFormat="1" applyFont="1" applyFill="1" applyBorder="1"/>
    <xf numFmtId="3" fontId="43" fillId="2" borderId="88" xfId="20" applyNumberFormat="1" applyFont="1" applyFill="1" applyBorder="1"/>
    <xf numFmtId="165" fontId="43" fillId="2" borderId="88" xfId="6" applyNumberFormat="1" applyFont="1" applyFill="1" applyBorder="1"/>
    <xf numFmtId="0" fontId="45" fillId="2" borderId="25" xfId="20" applyFont="1" applyFill="1" applyBorder="1"/>
    <xf numFmtId="1" fontId="43" fillId="2" borderId="88" xfId="6" applyNumberFormat="1" applyFont="1" applyFill="1" applyBorder="1"/>
    <xf numFmtId="1" fontId="45" fillId="2" borderId="25" xfId="6" applyNumberFormat="1" applyFont="1" applyFill="1" applyBorder="1"/>
    <xf numFmtId="3" fontId="45" fillId="2" borderId="88" xfId="20" applyNumberFormat="1" applyFont="1" applyFill="1" applyBorder="1"/>
    <xf numFmtId="3" fontId="45" fillId="2" borderId="40" xfId="20" applyNumberFormat="1" applyFont="1" applyFill="1" applyBorder="1"/>
    <xf numFmtId="3" fontId="45" fillId="2" borderId="21" xfId="20" applyNumberFormat="1" applyFont="1" applyFill="1" applyBorder="1"/>
    <xf numFmtId="3" fontId="45" fillId="2" borderId="33" xfId="20" applyNumberFormat="1" applyFont="1" applyFill="1" applyBorder="1"/>
    <xf numFmtId="3" fontId="45" fillId="2" borderId="44" xfId="20" applyNumberFormat="1" applyFont="1" applyFill="1" applyBorder="1"/>
    <xf numFmtId="0" fontId="45" fillId="2" borderId="0" xfId="20" applyFont="1" applyFill="1" applyAlignment="1">
      <alignment horizontal="left"/>
    </xf>
    <xf numFmtId="4" fontId="43" fillId="0" borderId="7" xfId="0" applyNumberFormat="1" applyFont="1" applyBorder="1" applyAlignment="1">
      <alignment horizontal="center" vertical="center"/>
    </xf>
    <xf numFmtId="4" fontId="43" fillId="0" borderId="5" xfId="0" applyNumberFormat="1" applyFont="1" applyBorder="1" applyAlignment="1">
      <alignment horizontal="center" vertical="center"/>
    </xf>
    <xf numFmtId="166" fontId="43" fillId="2" borderId="46" xfId="7" applyFont="1" applyFill="1" applyBorder="1"/>
    <xf numFmtId="166" fontId="45" fillId="2" borderId="25" xfId="7" applyFont="1" applyFill="1" applyBorder="1"/>
    <xf numFmtId="0" fontId="43" fillId="0" borderId="0" xfId="7" applyNumberFormat="1" applyFont="1"/>
    <xf numFmtId="166" fontId="43" fillId="2" borderId="25" xfId="7" applyFont="1" applyFill="1" applyBorder="1"/>
    <xf numFmtId="186" fontId="43" fillId="0" borderId="12" xfId="7" applyNumberFormat="1" applyFont="1" applyBorder="1"/>
    <xf numFmtId="186" fontId="43" fillId="0" borderId="0" xfId="7" applyNumberFormat="1" applyFont="1"/>
    <xf numFmtId="181" fontId="45" fillId="0" borderId="12" xfId="7" applyNumberFormat="1" applyFont="1" applyBorder="1"/>
    <xf numFmtId="166" fontId="45" fillId="0" borderId="25" xfId="7" applyFont="1" applyBorder="1"/>
    <xf numFmtId="166" fontId="45" fillId="2" borderId="44" xfId="7" applyFont="1" applyFill="1" applyBorder="1"/>
    <xf numFmtId="0" fontId="45" fillId="4" borderId="28" xfId="0" applyFont="1" applyFill="1" applyBorder="1" applyAlignment="1">
      <alignment horizontal="right" vertical="center"/>
    </xf>
    <xf numFmtId="166" fontId="43" fillId="0" borderId="12" xfId="7" applyFont="1" applyFill="1" applyBorder="1"/>
    <xf numFmtId="0" fontId="43" fillId="0" borderId="2" xfId="7" applyNumberFormat="1" applyFont="1" applyBorder="1" applyAlignment="1">
      <alignment horizontal="right"/>
    </xf>
    <xf numFmtId="0" fontId="43" fillId="0" borderId="33" xfId="7" applyNumberFormat="1" applyFont="1" applyBorder="1" applyAlignment="1">
      <alignment horizontal="right"/>
    </xf>
    <xf numFmtId="166" fontId="45" fillId="4" borderId="12" xfId="7" applyFont="1" applyFill="1" applyBorder="1"/>
    <xf numFmtId="166" fontId="45" fillId="4" borderId="28" xfId="7" applyFont="1" applyFill="1" applyBorder="1"/>
    <xf numFmtId="165" fontId="45" fillId="4" borderId="28" xfId="117" applyNumberFormat="1" applyFont="1" applyFill="1" applyBorder="1"/>
    <xf numFmtId="166" fontId="43" fillId="2" borderId="22" xfId="7" applyFont="1" applyFill="1" applyBorder="1" applyAlignment="1">
      <alignment horizontal="right" vertical="center"/>
    </xf>
    <xf numFmtId="166" fontId="45" fillId="4" borderId="22" xfId="0" applyNumberFormat="1" applyFont="1" applyFill="1" applyBorder="1" applyAlignment="1">
      <alignment horizontal="right" vertical="center"/>
    </xf>
    <xf numFmtId="166" fontId="43" fillId="2" borderId="22" xfId="7" applyFont="1" applyFill="1" applyBorder="1" applyAlignment="1">
      <alignment vertical="center"/>
    </xf>
    <xf numFmtId="166" fontId="45" fillId="4" borderId="12" xfId="7" applyFont="1" applyFill="1" applyBorder="1" applyAlignment="1">
      <alignment horizontal="right" vertical="center"/>
    </xf>
    <xf numFmtId="166" fontId="45" fillId="2" borderId="28" xfId="7" applyFont="1" applyFill="1" applyBorder="1" applyAlignment="1">
      <alignment horizontal="right" vertical="center"/>
    </xf>
    <xf numFmtId="0" fontId="45" fillId="4" borderId="28" xfId="7" applyNumberFormat="1" applyFont="1" applyFill="1" applyBorder="1"/>
    <xf numFmtId="166" fontId="69" fillId="4" borderId="22" xfId="7" applyFont="1" applyFill="1" applyBorder="1" applyAlignment="1">
      <alignment horizontal="right" vertical="center"/>
    </xf>
    <xf numFmtId="0" fontId="45" fillId="0" borderId="28" xfId="7" applyNumberFormat="1" applyFont="1" applyBorder="1" applyAlignment="1">
      <alignment horizontal="right"/>
    </xf>
    <xf numFmtId="0" fontId="43" fillId="2" borderId="0" xfId="0" applyFont="1" applyFill="1" applyAlignment="1">
      <alignment horizontal="left" vertical="center" indent="6"/>
    </xf>
    <xf numFmtId="3" fontId="45" fillId="2" borderId="69" xfId="20" applyNumberFormat="1" applyFont="1" applyFill="1" applyBorder="1"/>
    <xf numFmtId="0" fontId="45" fillId="2" borderId="21" xfId="20" applyFont="1" applyFill="1" applyBorder="1"/>
    <xf numFmtId="14" fontId="43" fillId="0" borderId="0" xfId="21" applyNumberFormat="1" applyFont="1" applyAlignment="1">
      <alignment horizontal="center"/>
    </xf>
    <xf numFmtId="14" fontId="43" fillId="2" borderId="0" xfId="0" applyNumberFormat="1" applyFont="1" applyFill="1" applyAlignment="1">
      <alignment horizontal="center"/>
    </xf>
    <xf numFmtId="0" fontId="39" fillId="2" borderId="0" xfId="0" applyFont="1" applyFill="1" applyAlignment="1">
      <alignment horizontal="center"/>
    </xf>
    <xf numFmtId="0" fontId="45" fillId="4" borderId="12" xfId="7" applyNumberFormat="1" applyFont="1" applyFill="1" applyBorder="1"/>
    <xf numFmtId="0" fontId="45" fillId="4" borderId="28" xfId="117" applyNumberFormat="1" applyFont="1" applyFill="1" applyBorder="1"/>
    <xf numFmtId="0" fontId="45" fillId="4" borderId="44" xfId="117" applyNumberFormat="1" applyFont="1" applyFill="1" applyBorder="1"/>
    <xf numFmtId="0" fontId="45" fillId="4" borderId="25" xfId="7" applyNumberFormat="1" applyFont="1" applyFill="1" applyBorder="1"/>
    <xf numFmtId="1" fontId="43" fillId="2" borderId="25" xfId="7" applyNumberFormat="1" applyFont="1" applyFill="1" applyBorder="1" applyAlignment="1">
      <alignment horizontal="right" vertical="center"/>
    </xf>
    <xf numFmtId="166" fontId="45" fillId="2" borderId="0" xfId="20" applyNumberFormat="1" applyFont="1" applyFill="1"/>
    <xf numFmtId="3" fontId="44" fillId="2" borderId="29" xfId="20" applyNumberFormat="1" applyFont="1" applyFill="1" applyBorder="1"/>
    <xf numFmtId="3" fontId="43" fillId="2" borderId="23" xfId="20" applyNumberFormat="1" applyFont="1" applyFill="1" applyBorder="1"/>
    <xf numFmtId="3" fontId="43" fillId="2" borderId="23" xfId="20" applyNumberFormat="1" applyFont="1" applyFill="1" applyBorder="1" applyAlignment="1">
      <alignment wrapText="1"/>
    </xf>
    <xf numFmtId="3" fontId="44" fillId="2" borderId="23" xfId="20" applyNumberFormat="1" applyFont="1" applyFill="1" applyBorder="1"/>
    <xf numFmtId="3" fontId="43" fillId="2" borderId="0" xfId="20" applyNumberFormat="1" applyFont="1" applyFill="1"/>
    <xf numFmtId="3" fontId="45" fillId="2" borderId="79" xfId="20" applyNumberFormat="1" applyFont="1" applyFill="1" applyBorder="1"/>
    <xf numFmtId="3" fontId="45" fillId="2" borderId="23" xfId="20" applyNumberFormat="1" applyFont="1" applyFill="1" applyBorder="1"/>
    <xf numFmtId="3" fontId="45" fillId="2" borderId="19" xfId="20" applyNumberFormat="1" applyFont="1" applyFill="1" applyBorder="1"/>
    <xf numFmtId="3" fontId="44" fillId="2" borderId="79" xfId="20" applyNumberFormat="1" applyFont="1" applyFill="1" applyBorder="1"/>
    <xf numFmtId="0" fontId="45" fillId="2" borderId="18" xfId="20" applyFont="1" applyFill="1" applyBorder="1"/>
    <xf numFmtId="3" fontId="45" fillId="2" borderId="107" xfId="20" applyNumberFormat="1" applyFont="1" applyFill="1" applyBorder="1"/>
    <xf numFmtId="14" fontId="45" fillId="3" borderId="0" xfId="20" applyNumberFormat="1" applyFont="1" applyFill="1" applyAlignment="1">
      <alignment horizontal="center"/>
    </xf>
    <xf numFmtId="3" fontId="43" fillId="0" borderId="0" xfId="20" applyNumberFormat="1" applyFont="1"/>
    <xf numFmtId="3" fontId="45" fillId="0" borderId="0" xfId="20" applyNumberFormat="1" applyFont="1"/>
    <xf numFmtId="165" fontId="43" fillId="2" borderId="21" xfId="6" applyNumberFormat="1" applyFont="1" applyFill="1" applyBorder="1"/>
    <xf numFmtId="0" fontId="43" fillId="0" borderId="55" xfId="0" applyFont="1" applyBorder="1"/>
    <xf numFmtId="0" fontId="43" fillId="0" borderId="79" xfId="0" applyFont="1" applyBorder="1"/>
    <xf numFmtId="3" fontId="43" fillId="0" borderId="56" xfId="0" applyNumberFormat="1" applyFont="1" applyBorder="1" applyAlignment="1">
      <alignment horizontal="right"/>
    </xf>
    <xf numFmtId="166" fontId="0" fillId="0" borderId="0" xfId="7" applyFont="1"/>
    <xf numFmtId="166" fontId="43" fillId="2" borderId="0" xfId="22" applyNumberFormat="1" applyFont="1" applyFill="1"/>
    <xf numFmtId="166" fontId="43" fillId="0" borderId="45" xfId="7" applyFont="1" applyFill="1" applyBorder="1" applyAlignment="1">
      <alignment horizontal="right" vertical="center"/>
    </xf>
    <xf numFmtId="166" fontId="43" fillId="0" borderId="87" xfId="7" applyFont="1" applyFill="1" applyBorder="1" applyAlignment="1">
      <alignment horizontal="right" vertical="center"/>
    </xf>
    <xf numFmtId="166" fontId="43" fillId="0" borderId="103" xfId="7" applyFont="1" applyFill="1" applyBorder="1" applyAlignment="1">
      <alignment horizontal="right" vertical="center"/>
    </xf>
    <xf numFmtId="176" fontId="43" fillId="0" borderId="40" xfId="21" applyNumberFormat="1" applyFont="1" applyBorder="1" applyAlignment="1">
      <alignment horizontal="right"/>
    </xf>
    <xf numFmtId="176" fontId="43" fillId="2" borderId="40" xfId="21" applyNumberFormat="1" applyFont="1" applyFill="1" applyBorder="1"/>
    <xf numFmtId="176" fontId="58" fillId="0" borderId="40" xfId="21" applyNumberFormat="1" applyFont="1" applyBorder="1" applyAlignment="1">
      <alignment horizontal="right"/>
    </xf>
    <xf numFmtId="170" fontId="43" fillId="0" borderId="70" xfId="21" applyNumberFormat="1" applyFont="1" applyBorder="1" applyAlignment="1">
      <alignment horizontal="right"/>
    </xf>
    <xf numFmtId="176" fontId="43" fillId="0" borderId="70" xfId="21" applyNumberFormat="1" applyFont="1" applyBorder="1" applyAlignment="1">
      <alignment horizontal="right"/>
    </xf>
    <xf numFmtId="170" fontId="43" fillId="0" borderId="40" xfId="21" applyNumberFormat="1" applyFont="1" applyBorder="1" applyAlignment="1">
      <alignment horizontal="right"/>
    </xf>
    <xf numFmtId="170" fontId="43" fillId="2" borderId="40" xfId="21" applyNumberFormat="1" applyFont="1" applyFill="1" applyBorder="1" applyAlignment="1">
      <alignment horizontal="right"/>
    </xf>
    <xf numFmtId="176" fontId="43" fillId="2" borderId="40" xfId="21" applyNumberFormat="1" applyFont="1" applyFill="1" applyBorder="1" applyAlignment="1">
      <alignment horizontal="right"/>
    </xf>
    <xf numFmtId="176" fontId="43" fillId="2" borderId="69" xfId="21" applyNumberFormat="1" applyFont="1" applyFill="1" applyBorder="1" applyAlignment="1">
      <alignment horizontal="right"/>
    </xf>
    <xf numFmtId="187" fontId="43" fillId="2" borderId="12" xfId="19" applyNumberFormat="1" applyFont="1" applyFill="1" applyBorder="1"/>
    <xf numFmtId="1" fontId="43" fillId="2" borderId="25" xfId="7" applyNumberFormat="1" applyFont="1" applyFill="1" applyBorder="1"/>
    <xf numFmtId="188" fontId="43" fillId="2" borderId="0" xfId="0" applyNumberFormat="1" applyFont="1" applyFill="1"/>
    <xf numFmtId="1" fontId="45" fillId="0" borderId="28" xfId="117" applyNumberFormat="1" applyFont="1" applyBorder="1"/>
    <xf numFmtId="166" fontId="2" fillId="0" borderId="0" xfId="7" applyFont="1"/>
    <xf numFmtId="166" fontId="2" fillId="0" borderId="0" xfId="7" applyFont="1" applyFill="1"/>
    <xf numFmtId="166" fontId="2" fillId="0" borderId="55" xfId="7" applyFont="1" applyBorder="1"/>
    <xf numFmtId="3" fontId="43" fillId="2" borderId="71" xfId="0" applyNumberFormat="1" applyFont="1" applyFill="1" applyBorder="1"/>
    <xf numFmtId="166" fontId="43" fillId="2" borderId="68" xfId="7" applyFont="1" applyFill="1" applyBorder="1" applyAlignment="1">
      <alignment horizontal="right" vertical="center" wrapText="1"/>
    </xf>
    <xf numFmtId="176" fontId="58" fillId="0" borderId="55" xfId="21" applyNumberFormat="1" applyFont="1" applyBorder="1" applyAlignment="1">
      <alignment horizontal="right"/>
    </xf>
    <xf numFmtId="166" fontId="68" fillId="0" borderId="24" xfId="7" applyFont="1" applyFill="1" applyBorder="1" applyAlignment="1">
      <alignment horizontal="left"/>
    </xf>
    <xf numFmtId="41" fontId="43" fillId="0" borderId="0" xfId="21" applyNumberFormat="1" applyFont="1"/>
    <xf numFmtId="166" fontId="45" fillId="0" borderId="24" xfId="7" applyFont="1" applyFill="1" applyBorder="1"/>
    <xf numFmtId="0" fontId="45" fillId="0" borderId="55" xfId="21" applyFont="1" applyBorder="1"/>
    <xf numFmtId="166" fontId="68" fillId="0" borderId="24" xfId="7" applyFont="1" applyFill="1" applyBorder="1"/>
    <xf numFmtId="166" fontId="45" fillId="0" borderId="24" xfId="7" applyFont="1" applyFill="1" applyBorder="1" applyAlignment="1">
      <alignment horizontal="left"/>
    </xf>
    <xf numFmtId="0" fontId="43" fillId="0" borderId="56" xfId="21" applyFont="1" applyBorder="1"/>
    <xf numFmtId="166" fontId="45" fillId="0" borderId="47" xfId="7" applyFont="1" applyFill="1" applyBorder="1"/>
    <xf numFmtId="170" fontId="43" fillId="0" borderId="58" xfId="21" applyNumberFormat="1" applyFont="1" applyBorder="1" applyAlignment="1">
      <alignment horizontal="right"/>
    </xf>
    <xf numFmtId="0" fontId="43" fillId="0" borderId="58" xfId="21" applyFont="1" applyBorder="1"/>
    <xf numFmtId="0" fontId="44" fillId="2" borderId="0" xfId="0" applyFont="1" applyFill="1" applyAlignment="1">
      <alignment horizontal="left" vertical="center"/>
    </xf>
    <xf numFmtId="0" fontId="43" fillId="2" borderId="0" xfId="0" applyFont="1" applyFill="1" applyAlignment="1">
      <alignment horizontal="left"/>
    </xf>
    <xf numFmtId="0" fontId="46" fillId="2" borderId="48" xfId="0" applyFont="1" applyFill="1" applyBorder="1" applyAlignment="1">
      <alignment vertical="center" wrapText="1"/>
    </xf>
    <xf numFmtId="0" fontId="46" fillId="2" borderId="50" xfId="0" applyFont="1" applyFill="1" applyBorder="1" applyAlignment="1">
      <alignment vertical="center" wrapText="1"/>
    </xf>
    <xf numFmtId="0" fontId="44" fillId="2" borderId="0" xfId="0" applyFont="1" applyFill="1" applyAlignment="1">
      <alignment horizontal="center"/>
    </xf>
    <xf numFmtId="0" fontId="45" fillId="2" borderId="0" xfId="0" applyFont="1" applyFill="1" applyAlignment="1">
      <alignment horizontal="center" vertical="center"/>
    </xf>
    <xf numFmtId="0" fontId="49" fillId="2" borderId="0" xfId="20" applyFont="1" applyFill="1" applyAlignment="1">
      <alignment horizontal="center"/>
    </xf>
    <xf numFmtId="0" fontId="44" fillId="2" borderId="0" xfId="20" applyFont="1" applyFill="1" applyAlignment="1">
      <alignment horizontal="center"/>
    </xf>
    <xf numFmtId="0" fontId="45" fillId="2" borderId="0" xfId="20" applyFont="1" applyFill="1" applyAlignment="1">
      <alignment horizontal="center"/>
    </xf>
    <xf numFmtId="0" fontId="45" fillId="3" borderId="23" xfId="20" applyFont="1" applyFill="1" applyBorder="1" applyAlignment="1">
      <alignment horizontal="center" vertical="center"/>
    </xf>
    <xf numFmtId="0" fontId="45" fillId="3" borderId="18" xfId="20" applyFont="1" applyFill="1" applyBorder="1" applyAlignment="1">
      <alignment horizontal="center" vertical="center"/>
    </xf>
    <xf numFmtId="0" fontId="45" fillId="3" borderId="45" xfId="20" applyFont="1" applyFill="1" applyBorder="1" applyAlignment="1">
      <alignment horizontal="center" vertical="center"/>
    </xf>
    <xf numFmtId="0" fontId="45" fillId="3" borderId="15" xfId="20" applyFont="1" applyFill="1" applyBorder="1" applyAlignment="1">
      <alignment horizontal="center" vertical="center"/>
    </xf>
    <xf numFmtId="42" fontId="43" fillId="2" borderId="23" xfId="403" applyFont="1" applyFill="1" applyBorder="1" applyAlignment="1">
      <alignment horizontal="left" wrapText="1"/>
    </xf>
    <xf numFmtId="42" fontId="43" fillId="2" borderId="23" xfId="403" applyFont="1" applyFill="1" applyBorder="1" applyAlignment="1">
      <alignment horizontal="left"/>
    </xf>
    <xf numFmtId="3" fontId="43" fillId="2" borderId="54" xfId="20" applyNumberFormat="1" applyFont="1" applyFill="1" applyBorder="1" applyAlignment="1">
      <alignment horizontal="right"/>
    </xf>
    <xf numFmtId="3" fontId="43" fillId="2" borderId="45" xfId="20" applyNumberFormat="1" applyFont="1" applyFill="1" applyBorder="1" applyAlignment="1">
      <alignment horizontal="right"/>
    </xf>
    <xf numFmtId="0" fontId="49" fillId="0" borderId="0" xfId="20" applyFont="1" applyAlignment="1">
      <alignment horizontal="center"/>
    </xf>
    <xf numFmtId="0" fontId="45" fillId="4" borderId="48" xfId="20" applyFont="1" applyFill="1" applyBorder="1" applyAlignment="1">
      <alignment horizontal="center" vertical="center"/>
    </xf>
    <xf numFmtId="0" fontId="45" fillId="4" borderId="50" xfId="20" applyFont="1" applyFill="1" applyBorder="1" applyAlignment="1">
      <alignment horizontal="center" vertical="center"/>
    </xf>
    <xf numFmtId="0" fontId="44" fillId="0" borderId="0" xfId="21" applyFont="1" applyAlignment="1">
      <alignment horizontal="center" vertical="center" wrapText="1"/>
    </xf>
    <xf numFmtId="0" fontId="45" fillId="0" borderId="0" xfId="21" applyFont="1" applyAlignment="1">
      <alignment horizontal="center" vertical="center"/>
    </xf>
    <xf numFmtId="166" fontId="45" fillId="4" borderId="48" xfId="7" applyFont="1" applyFill="1" applyBorder="1" applyAlignment="1">
      <alignment horizontal="center" vertical="center"/>
    </xf>
    <xf numFmtId="166" fontId="45" fillId="4" borderId="50" xfId="7" applyFont="1" applyFill="1" applyBorder="1" applyAlignment="1">
      <alignment horizontal="center" vertical="center"/>
    </xf>
    <xf numFmtId="0" fontId="45" fillId="0" borderId="0" xfId="0" applyFont="1" applyAlignment="1">
      <alignment horizontal="center" vertical="center"/>
    </xf>
    <xf numFmtId="0" fontId="41" fillId="0" borderId="0" xfId="15" applyFont="1" applyAlignment="1">
      <alignment horizontal="center" vertical="center"/>
    </xf>
    <xf numFmtId="0" fontId="44" fillId="0" borderId="0" xfId="22" applyFont="1" applyAlignment="1">
      <alignment horizontal="center" vertical="center"/>
    </xf>
    <xf numFmtId="0" fontId="44" fillId="0" borderId="0" xfId="22" applyFont="1" applyAlignment="1">
      <alignment horizontal="center" vertical="top" wrapText="1"/>
    </xf>
    <xf numFmtId="0" fontId="54" fillId="3" borderId="24" xfId="15" applyFont="1" applyFill="1" applyBorder="1" applyAlignment="1">
      <alignment horizontal="left" vertical="center" wrapText="1"/>
    </xf>
    <xf numFmtId="0" fontId="54" fillId="3" borderId="14" xfId="15" applyFont="1" applyFill="1" applyBorder="1" applyAlignment="1">
      <alignment horizontal="left" vertical="center" wrapText="1"/>
    </xf>
    <xf numFmtId="0" fontId="45" fillId="4" borderId="51" xfId="22" applyFont="1" applyFill="1" applyBorder="1" applyAlignment="1">
      <alignment horizontal="center" wrapText="1"/>
    </xf>
    <xf numFmtId="0" fontId="45" fillId="4" borderId="41" xfId="22" applyFont="1" applyFill="1" applyBorder="1" applyAlignment="1">
      <alignment horizontal="center" wrapText="1"/>
    </xf>
    <xf numFmtId="0" fontId="44" fillId="2" borderId="0" xfId="22" applyFont="1" applyFill="1" applyAlignment="1">
      <alignment horizontal="center"/>
    </xf>
    <xf numFmtId="0" fontId="45" fillId="4" borderId="17" xfId="22" applyFont="1" applyFill="1" applyBorder="1" applyAlignment="1">
      <alignment horizontal="center" vertical="center"/>
    </xf>
    <xf numFmtId="0" fontId="45" fillId="4" borderId="23" xfId="22" applyFont="1" applyFill="1" applyBorder="1" applyAlignment="1">
      <alignment horizontal="center" vertical="center"/>
    </xf>
    <xf numFmtId="0" fontId="45" fillId="4" borderId="47" xfId="22" applyFont="1" applyFill="1" applyBorder="1" applyAlignment="1">
      <alignment horizontal="center" vertical="center"/>
    </xf>
    <xf numFmtId="0" fontId="45" fillId="4" borderId="93" xfId="22" applyFont="1" applyFill="1" applyBorder="1" applyAlignment="1">
      <alignment horizontal="center" vertical="center"/>
    </xf>
    <xf numFmtId="0" fontId="45" fillId="4" borderId="8" xfId="22" applyFont="1" applyFill="1" applyBorder="1" applyAlignment="1">
      <alignment horizontal="center" vertical="center"/>
    </xf>
    <xf numFmtId="0" fontId="45" fillId="4" borderId="16" xfId="22" applyFont="1" applyFill="1" applyBorder="1" applyAlignment="1">
      <alignment horizontal="center" vertical="center"/>
    </xf>
    <xf numFmtId="0" fontId="45" fillId="4" borderId="1" xfId="22" applyFont="1" applyFill="1" applyBorder="1" applyAlignment="1">
      <alignment horizontal="center" vertical="center"/>
    </xf>
    <xf numFmtId="0" fontId="45" fillId="4" borderId="11" xfId="22" applyFont="1" applyFill="1" applyBorder="1" applyAlignment="1">
      <alignment horizontal="center" vertical="center"/>
    </xf>
    <xf numFmtId="0" fontId="45" fillId="4" borderId="76" xfId="22" applyFont="1" applyFill="1" applyBorder="1" applyAlignment="1">
      <alignment horizontal="center" vertical="center"/>
    </xf>
    <xf numFmtId="0" fontId="45" fillId="4" borderId="20" xfId="22" applyFont="1" applyFill="1" applyBorder="1" applyAlignment="1">
      <alignment horizontal="center" vertical="center"/>
    </xf>
    <xf numFmtId="0" fontId="45" fillId="4" borderId="70" xfId="22" applyFont="1" applyFill="1" applyBorder="1" applyAlignment="1">
      <alignment horizontal="center" vertical="center"/>
    </xf>
    <xf numFmtId="0" fontId="45" fillId="3" borderId="74" xfId="19" applyFont="1" applyFill="1" applyBorder="1" applyAlignment="1">
      <alignment horizontal="center" vertical="center"/>
    </xf>
    <xf numFmtId="0" fontId="45" fillId="3" borderId="36" xfId="19" applyFont="1" applyFill="1" applyBorder="1" applyAlignment="1">
      <alignment horizontal="center" vertical="center"/>
    </xf>
    <xf numFmtId="0" fontId="45" fillId="3" borderId="81" xfId="19" applyFont="1" applyFill="1" applyBorder="1" applyAlignment="1">
      <alignment horizontal="center" vertical="center"/>
    </xf>
    <xf numFmtId="0" fontId="45" fillId="3" borderId="31" xfId="19" applyFont="1" applyFill="1" applyBorder="1" applyAlignment="1">
      <alignment horizontal="center" vertical="center" wrapText="1"/>
    </xf>
    <xf numFmtId="0" fontId="45" fillId="3" borderId="12" xfId="19" applyFont="1" applyFill="1" applyBorder="1" applyAlignment="1">
      <alignment horizontal="center" vertical="center" wrapText="1"/>
    </xf>
    <xf numFmtId="0" fontId="45" fillId="3" borderId="28" xfId="19" applyFont="1" applyFill="1" applyBorder="1" applyAlignment="1">
      <alignment horizontal="center" vertical="center" wrapText="1"/>
    </xf>
    <xf numFmtId="0" fontId="45" fillId="4" borderId="48" xfId="17" applyFont="1" applyFill="1" applyBorder="1" applyAlignment="1">
      <alignment horizontal="center" vertical="center" wrapText="1"/>
    </xf>
    <xf numFmtId="0" fontId="45" fillId="4" borderId="49" xfId="17" applyFont="1" applyFill="1" applyBorder="1" applyAlignment="1">
      <alignment horizontal="center" vertical="center" wrapText="1"/>
    </xf>
    <xf numFmtId="0" fontId="45" fillId="4" borderId="50" xfId="17" applyFont="1" applyFill="1" applyBorder="1" applyAlignment="1">
      <alignment horizontal="center" vertical="center" wrapText="1"/>
    </xf>
    <xf numFmtId="0" fontId="45" fillId="4" borderId="4" xfId="17" applyFont="1" applyFill="1" applyBorder="1" applyAlignment="1">
      <alignment horizontal="center"/>
    </xf>
    <xf numFmtId="0" fontId="45" fillId="4" borderId="6" xfId="17" applyFont="1" applyFill="1" applyBorder="1" applyAlignment="1">
      <alignment horizontal="center"/>
    </xf>
    <xf numFmtId="0" fontId="45" fillId="4" borderId="7" xfId="17" applyFont="1" applyFill="1" applyBorder="1" applyAlignment="1">
      <alignment horizontal="center"/>
    </xf>
    <xf numFmtId="0" fontId="45" fillId="4" borderId="48" xfId="17" applyFont="1" applyFill="1" applyBorder="1" applyAlignment="1">
      <alignment horizontal="center" vertical="center"/>
    </xf>
    <xf numFmtId="0" fontId="45" fillId="4" borderId="49" xfId="17" applyFont="1" applyFill="1" applyBorder="1" applyAlignment="1">
      <alignment horizontal="center" vertical="center"/>
    </xf>
    <xf numFmtId="0" fontId="45" fillId="4" borderId="50" xfId="17" applyFont="1" applyFill="1" applyBorder="1" applyAlignment="1">
      <alignment horizontal="center" vertical="center"/>
    </xf>
    <xf numFmtId="0" fontId="45" fillId="4" borderId="20" xfId="17" applyFont="1" applyFill="1" applyBorder="1" applyAlignment="1">
      <alignment horizontal="center" vertical="center"/>
    </xf>
    <xf numFmtId="0" fontId="45" fillId="4" borderId="21" xfId="17" applyFont="1" applyFill="1" applyBorder="1" applyAlignment="1">
      <alignment horizontal="center" vertical="center"/>
    </xf>
    <xf numFmtId="0" fontId="45" fillId="4" borderId="22" xfId="17" applyFont="1" applyFill="1" applyBorder="1" applyAlignment="1">
      <alignment horizontal="center" vertical="center"/>
    </xf>
    <xf numFmtId="0" fontId="43" fillId="2" borderId="0" xfId="0" applyFont="1" applyFill="1" applyAlignment="1">
      <alignment horizontal="left" vertical="center" wrapText="1"/>
    </xf>
    <xf numFmtId="0" fontId="43" fillId="2" borderId="0" xfId="0" applyFont="1" applyFill="1" applyAlignment="1">
      <alignment horizontal="left" wrapText="1"/>
    </xf>
    <xf numFmtId="0" fontId="43" fillId="2" borderId="0" xfId="0" applyFont="1" applyFill="1" applyAlignment="1">
      <alignment horizontal="left" vertical="top"/>
    </xf>
    <xf numFmtId="0" fontId="45" fillId="2" borderId="0" xfId="0" applyFont="1" applyFill="1" applyAlignment="1">
      <alignment horizontal="center"/>
    </xf>
    <xf numFmtId="0" fontId="43" fillId="2" borderId="0" xfId="0" applyFont="1" applyFill="1" applyAlignment="1">
      <alignment horizontal="left" vertical="center"/>
    </xf>
    <xf numFmtId="0" fontId="45" fillId="3" borderId="12" xfId="19" applyFont="1" applyFill="1" applyBorder="1" applyAlignment="1">
      <alignment horizontal="center" vertical="center"/>
    </xf>
    <xf numFmtId="0" fontId="45" fillId="3" borderId="28" xfId="19" applyFont="1" applyFill="1" applyBorder="1" applyAlignment="1">
      <alignment horizontal="center" vertical="center"/>
    </xf>
    <xf numFmtId="0" fontId="45" fillId="3" borderId="68" xfId="19" applyFont="1" applyFill="1" applyBorder="1" applyAlignment="1">
      <alignment horizontal="center" vertical="center"/>
    </xf>
    <xf numFmtId="0" fontId="45" fillId="3" borderId="15" xfId="19" applyFont="1" applyFill="1" applyBorder="1" applyAlignment="1">
      <alignment horizontal="center" vertical="center"/>
    </xf>
    <xf numFmtId="3" fontId="45" fillId="3" borderId="68" xfId="19" applyNumberFormat="1" applyFont="1" applyFill="1" applyBorder="1" applyAlignment="1">
      <alignment horizontal="center"/>
    </xf>
    <xf numFmtId="3" fontId="45" fillId="3" borderId="15" xfId="19" applyNumberFormat="1" applyFont="1" applyFill="1" applyBorder="1" applyAlignment="1">
      <alignment horizontal="center"/>
    </xf>
    <xf numFmtId="0" fontId="43" fillId="2" borderId="13" xfId="0" applyFont="1" applyFill="1" applyBorder="1" applyAlignment="1">
      <alignment horizontal="center" vertical="center" wrapText="1"/>
    </xf>
    <xf numFmtId="0" fontId="43" fillId="2" borderId="97" xfId="0" applyFont="1" applyFill="1" applyBorder="1" applyAlignment="1">
      <alignment horizontal="center" vertical="center" wrapText="1"/>
    </xf>
    <xf numFmtId="0" fontId="45" fillId="4" borderId="95" xfId="0" applyFont="1" applyFill="1" applyBorder="1" applyAlignment="1">
      <alignment horizontal="center"/>
    </xf>
    <xf numFmtId="0" fontId="45" fillId="4" borderId="96" xfId="0" applyFont="1" applyFill="1" applyBorder="1" applyAlignment="1">
      <alignment horizontal="center"/>
    </xf>
    <xf numFmtId="0" fontId="45" fillId="4" borderId="77" xfId="0" applyFont="1" applyFill="1" applyBorder="1" applyAlignment="1">
      <alignment horizontal="center"/>
    </xf>
    <xf numFmtId="0" fontId="45" fillId="4" borderId="73" xfId="0" applyFont="1" applyFill="1" applyBorder="1" applyAlignment="1">
      <alignment horizontal="center"/>
    </xf>
    <xf numFmtId="0" fontId="45" fillId="4" borderId="106" xfId="0" applyFont="1" applyFill="1" applyBorder="1" applyAlignment="1">
      <alignment horizontal="center"/>
    </xf>
    <xf numFmtId="0" fontId="43" fillId="2" borderId="24" xfId="0" applyFont="1" applyFill="1" applyBorder="1" applyAlignment="1">
      <alignment horizontal="center"/>
    </xf>
    <xf numFmtId="0" fontId="43" fillId="2" borderId="14" xfId="0" applyFont="1" applyFill="1" applyBorder="1" applyAlignment="1">
      <alignment horizontal="center"/>
    </xf>
    <xf numFmtId="0" fontId="43" fillId="2" borderId="40" xfId="0" applyFont="1" applyFill="1" applyBorder="1" applyAlignment="1">
      <alignment horizontal="center"/>
    </xf>
    <xf numFmtId="0" fontId="45" fillId="4" borderId="4" xfId="0" applyFont="1" applyFill="1" applyBorder="1" applyAlignment="1">
      <alignment horizontal="center"/>
    </xf>
    <xf numFmtId="0" fontId="45" fillId="4" borderId="6" xfId="0" applyFont="1" applyFill="1" applyBorder="1" applyAlignment="1">
      <alignment horizontal="center"/>
    </xf>
    <xf numFmtId="0" fontId="45" fillId="4" borderId="7" xfId="0" applyFont="1" applyFill="1" applyBorder="1" applyAlignment="1">
      <alignment horizontal="center"/>
    </xf>
    <xf numFmtId="0" fontId="45" fillId="4" borderId="77" xfId="0" applyFont="1" applyFill="1" applyBorder="1" applyAlignment="1">
      <alignment horizontal="center" vertical="center" wrapText="1"/>
    </xf>
    <xf numFmtId="0" fontId="45" fillId="4" borderId="26" xfId="0" applyFont="1" applyFill="1" applyBorder="1" applyAlignment="1">
      <alignment horizontal="center" vertical="center" wrapText="1"/>
    </xf>
    <xf numFmtId="0" fontId="45" fillId="4" borderId="48" xfId="0" applyFont="1" applyFill="1" applyBorder="1" applyAlignment="1">
      <alignment horizontal="center" vertical="center"/>
    </xf>
    <xf numFmtId="0" fontId="45" fillId="4" borderId="50" xfId="0" applyFont="1" applyFill="1" applyBorder="1" applyAlignment="1">
      <alignment horizontal="center" vertical="center"/>
    </xf>
    <xf numFmtId="0" fontId="45" fillId="4" borderId="73" xfId="0" applyFont="1" applyFill="1" applyBorder="1" applyAlignment="1">
      <alignment horizontal="center" vertical="center"/>
    </xf>
    <xf numFmtId="0" fontId="45" fillId="4" borderId="27" xfId="0" applyFont="1" applyFill="1" applyBorder="1" applyAlignment="1">
      <alignment horizontal="center" vertical="center"/>
    </xf>
    <xf numFmtId="0" fontId="45" fillId="4" borderId="78" xfId="0" applyFont="1" applyFill="1" applyBorder="1" applyAlignment="1">
      <alignment horizontal="center" vertical="center" wrapText="1"/>
    </xf>
    <xf numFmtId="0" fontId="45" fillId="4" borderId="57" xfId="0" applyFont="1" applyFill="1" applyBorder="1" applyAlignment="1">
      <alignment horizontal="center" vertical="center" wrapText="1"/>
    </xf>
    <xf numFmtId="0" fontId="45" fillId="4" borderId="73" xfId="0" applyFont="1" applyFill="1" applyBorder="1" applyAlignment="1">
      <alignment horizontal="center" vertical="center" wrapText="1"/>
    </xf>
    <xf numFmtId="0" fontId="45" fillId="4" borderId="27" xfId="0" applyFont="1" applyFill="1" applyBorder="1" applyAlignment="1">
      <alignment horizontal="center" vertical="center" wrapText="1"/>
    </xf>
    <xf numFmtId="0" fontId="45" fillId="4" borderId="78" xfId="0" applyFont="1" applyFill="1" applyBorder="1" applyAlignment="1">
      <alignment horizontal="center" vertical="center"/>
    </xf>
    <xf numFmtId="0" fontId="45" fillId="4" borderId="57" xfId="0" applyFont="1" applyFill="1" applyBorder="1" applyAlignment="1">
      <alignment horizontal="center" vertical="center"/>
    </xf>
    <xf numFmtId="0" fontId="45" fillId="4" borderId="48" xfId="0" applyFont="1" applyFill="1" applyBorder="1" applyAlignment="1">
      <alignment horizontal="center" vertical="center" wrapText="1"/>
    </xf>
    <xf numFmtId="0" fontId="45" fillId="4" borderId="50" xfId="0" applyFont="1" applyFill="1" applyBorder="1" applyAlignment="1">
      <alignment horizontal="center" vertical="center" wrapText="1"/>
    </xf>
    <xf numFmtId="0" fontId="45" fillId="4" borderId="74" xfId="0" applyFont="1" applyFill="1" applyBorder="1" applyAlignment="1">
      <alignment horizontal="center" vertical="center"/>
    </xf>
    <xf numFmtId="0" fontId="45" fillId="4" borderId="75" xfId="0" applyFont="1" applyFill="1" applyBorder="1" applyAlignment="1">
      <alignment horizontal="center" vertical="center"/>
    </xf>
    <xf numFmtId="0" fontId="45" fillId="4" borderId="80" xfId="0" applyFont="1" applyFill="1" applyBorder="1" applyAlignment="1">
      <alignment horizontal="center" vertical="center"/>
    </xf>
    <xf numFmtId="0" fontId="45" fillId="4" borderId="2" xfId="0" applyFont="1" applyFill="1" applyBorder="1" applyAlignment="1">
      <alignment horizontal="center" vertical="center"/>
    </xf>
    <xf numFmtId="0" fontId="45" fillId="4" borderId="31" xfId="0" applyFont="1" applyFill="1" applyBorder="1" applyAlignment="1">
      <alignment horizontal="center" wrapText="1"/>
    </xf>
    <xf numFmtId="0" fontId="45" fillId="4" borderId="46" xfId="0" applyFont="1" applyFill="1" applyBorder="1" applyAlignment="1">
      <alignment horizontal="center" wrapText="1"/>
    </xf>
    <xf numFmtId="0" fontId="45" fillId="0" borderId="0" xfId="0" applyFont="1" applyAlignment="1">
      <alignment horizontal="left" vertical="center"/>
    </xf>
    <xf numFmtId="0" fontId="43" fillId="2" borderId="13" xfId="0" applyFont="1" applyFill="1" applyBorder="1" applyAlignment="1">
      <alignment horizontal="center" vertical="center"/>
    </xf>
    <xf numFmtId="0" fontId="43" fillId="2" borderId="97" xfId="0" applyFont="1" applyFill="1" applyBorder="1" applyAlignment="1">
      <alignment horizontal="center" vertical="center"/>
    </xf>
    <xf numFmtId="0" fontId="45" fillId="4" borderId="104" xfId="0" applyFont="1" applyFill="1" applyBorder="1" applyAlignment="1">
      <alignment horizontal="center" vertical="center" wrapText="1"/>
    </xf>
    <xf numFmtId="0" fontId="45" fillId="4" borderId="105" xfId="0" applyFont="1" applyFill="1" applyBorder="1" applyAlignment="1">
      <alignment horizontal="center" vertical="center" wrapText="1"/>
    </xf>
    <xf numFmtId="0" fontId="45" fillId="4" borderId="4" xfId="0" applyFont="1" applyFill="1" applyBorder="1" applyAlignment="1">
      <alignment horizontal="center" vertical="center"/>
    </xf>
    <xf numFmtId="0" fontId="45" fillId="4" borderId="6" xfId="0" applyFont="1" applyFill="1" applyBorder="1" applyAlignment="1">
      <alignment horizontal="center" vertical="center"/>
    </xf>
    <xf numFmtId="0" fontId="45" fillId="4" borderId="52" xfId="0" applyFont="1" applyFill="1" applyBorder="1" applyAlignment="1">
      <alignment horizontal="center" vertical="center"/>
    </xf>
    <xf numFmtId="0" fontId="45" fillId="4" borderId="17" xfId="0" applyFont="1" applyFill="1" applyBorder="1" applyAlignment="1">
      <alignment horizontal="center" vertical="center"/>
    </xf>
    <xf numFmtId="0" fontId="45" fillId="4" borderId="23" xfId="0" applyFont="1" applyFill="1" applyBorder="1" applyAlignment="1">
      <alignment horizontal="center" vertical="center"/>
    </xf>
    <xf numFmtId="0" fontId="45" fillId="4" borderId="18" xfId="0" applyFont="1" applyFill="1" applyBorder="1" applyAlignment="1">
      <alignment horizontal="center" vertical="center"/>
    </xf>
    <xf numFmtId="0" fontId="45" fillId="4" borderId="7" xfId="0" applyFont="1" applyFill="1" applyBorder="1" applyAlignment="1">
      <alignment horizontal="center" vertical="center"/>
    </xf>
    <xf numFmtId="0" fontId="45" fillId="4" borderId="80" xfId="0" applyFont="1" applyFill="1" applyBorder="1" applyAlignment="1">
      <alignment horizontal="center"/>
    </xf>
    <xf numFmtId="0" fontId="45" fillId="4" borderId="2" xfId="0" applyFont="1" applyFill="1" applyBorder="1" applyAlignment="1">
      <alignment horizontal="center"/>
    </xf>
    <xf numFmtId="0" fontId="45" fillId="4" borderId="74" xfId="0" applyFont="1" applyFill="1" applyBorder="1" applyAlignment="1">
      <alignment horizontal="center"/>
    </xf>
    <xf numFmtId="0" fontId="45" fillId="4" borderId="75" xfId="0" applyFont="1" applyFill="1" applyBorder="1" applyAlignment="1">
      <alignment horizontal="center"/>
    </xf>
    <xf numFmtId="0" fontId="45" fillId="4" borderId="104" xfId="0" applyFont="1" applyFill="1" applyBorder="1" applyAlignment="1">
      <alignment horizontal="center"/>
    </xf>
    <xf numFmtId="3" fontId="1" fillId="0" borderId="88" xfId="1946" applyNumberFormat="1" applyBorder="1" applyAlignment="1">
      <alignment horizontal="right" vertical="center"/>
    </xf>
    <xf numFmtId="0" fontId="7" fillId="0" borderId="0" xfId="15" applyFont="1" applyBorder="1" applyAlignment="1">
      <alignment horizontal="left" vertical="center"/>
    </xf>
    <xf numFmtId="3" fontId="54" fillId="3" borderId="25" xfId="1946" applyNumberFormat="1" applyFont="1" applyFill="1" applyBorder="1" applyAlignment="1">
      <alignment horizontal="right" vertical="center"/>
    </xf>
    <xf numFmtId="3" fontId="1" fillId="0" borderId="32" xfId="1946" applyNumberFormat="1" applyBorder="1" applyAlignment="1">
      <alignment horizontal="right" vertical="center"/>
    </xf>
    <xf numFmtId="3" fontId="54" fillId="3" borderId="10" xfId="119" applyNumberFormat="1" applyFont="1" applyFill="1" applyBorder="1" applyAlignment="1">
      <alignment horizontal="right" vertical="center"/>
    </xf>
    <xf numFmtId="166" fontId="43" fillId="0" borderId="25" xfId="7" applyFont="1" applyFill="1" applyBorder="1" applyAlignment="1"/>
    <xf numFmtId="4" fontId="43" fillId="0" borderId="12" xfId="19" applyNumberFormat="1" applyFont="1" applyFill="1" applyBorder="1"/>
    <xf numFmtId="0" fontId="43" fillId="2" borderId="36" xfId="0" applyFont="1" applyFill="1" applyBorder="1" applyAlignment="1">
      <alignment wrapText="1"/>
    </xf>
  </cellXfs>
  <cellStyles count="2357">
    <cellStyle name="          _x000d__x000d_386grabber=VGA.3GR_x000d__x000d_" xfId="573" xr:uid="{44885899-4E73-4E0D-838A-BE919B19555E}"/>
    <cellStyle name="20% - Énfasis1" xfId="91" builtinId="30" customBuiltin="1"/>
    <cellStyle name="20% - Énfasis1 2" xfId="175" xr:uid="{00000000-0005-0000-0000-000001000000}"/>
    <cellStyle name="20% - Énfasis1 2 2" xfId="323" xr:uid="{4A83215D-1778-49F0-87C7-E7A17CE17592}"/>
    <cellStyle name="20% - Énfasis1 2 2 2" xfId="829" xr:uid="{ED0BA612-98DC-4C3F-A12D-9C3331905B27}"/>
    <cellStyle name="20% - Énfasis1 2 2 2 2" xfId="1995" xr:uid="{2C091125-B844-4686-95D3-9190C4E0E498}"/>
    <cellStyle name="20% - Énfasis1 2 2 3" xfId="1520" xr:uid="{6D75BF14-764F-4176-80EE-7B291CD4EC98}"/>
    <cellStyle name="20% - Énfasis1 2 3" xfId="684" xr:uid="{072B50C2-715E-41E8-A643-79191BF8748C}"/>
    <cellStyle name="20% - Énfasis1 2 3 2" xfId="1853" xr:uid="{2D4B8552-0907-4F55-9874-3FED99D0A5AF}"/>
    <cellStyle name="20% - Énfasis1 2 4" xfId="1029" xr:uid="{BF6A22EE-9A79-4CFC-A96C-56CF014FDB12}"/>
    <cellStyle name="20% - Énfasis1 2 4 2" xfId="2189" xr:uid="{EA9ECC7E-D87E-405A-BFC8-EAD84F88C063}"/>
    <cellStyle name="20% - Énfasis1 2 5" xfId="1196" xr:uid="{6FAD15AE-289B-4DD1-96DD-70AF67356834}"/>
    <cellStyle name="20% - Énfasis1 2 5 2" xfId="2331" xr:uid="{D006EC16-AD40-4D3B-B748-44F8B3D34BA4}"/>
    <cellStyle name="20% - Énfasis1 2 6" xfId="1378" xr:uid="{EBC4D20F-FA77-4C21-B8BA-17DF55B27685}"/>
    <cellStyle name="20% - Énfasis1 3" xfId="257" xr:uid="{0F96DD96-97F8-446C-8AA6-B21E693D9749}"/>
    <cellStyle name="20% - Énfasis1 3 2" xfId="763" xr:uid="{10FA07F9-A912-45DC-9466-D74F680D113D}"/>
    <cellStyle name="20% - Énfasis1 3 2 2" xfId="1929" xr:uid="{000E93BA-6604-43B2-A476-2A5C2CB66D6C}"/>
    <cellStyle name="20% - Énfasis1 3 3" xfId="1454" xr:uid="{8ECE411D-8654-4412-96B4-AA9D7A53EA68}"/>
    <cellStyle name="20% - Énfasis1 4" xfId="456" xr:uid="{2E91DFCA-AE6F-4961-ABA5-6BBBEAF04BD8}"/>
    <cellStyle name="20% - Énfasis1 4 2" xfId="1638" xr:uid="{F05F1F6C-E04A-463A-9F79-A3FFC97E04EB}"/>
    <cellStyle name="20% - Énfasis1 5" xfId="963" xr:uid="{A0C5091E-2046-421E-892F-684FD2EE3F95}"/>
    <cellStyle name="20% - Énfasis1 5 2" xfId="2123" xr:uid="{CC13540F-7A27-4637-944E-96992E37D2B8}"/>
    <cellStyle name="20% - Énfasis1 6" xfId="1127" xr:uid="{4267386C-F4D1-4622-A02E-0D72407E2589}"/>
    <cellStyle name="20% - Énfasis1 6 2" xfId="2265" xr:uid="{F1CBC83B-7253-4A53-99CB-F29685D4190C}"/>
    <cellStyle name="20% - Énfasis1 7" xfId="1312" xr:uid="{6F8621F0-24A6-478B-81BA-AAF5B3BC8A52}"/>
    <cellStyle name="20% - Énfasis2" xfId="95" builtinId="34" customBuiltin="1"/>
    <cellStyle name="20% - Énfasis2 2" xfId="177" xr:uid="{00000000-0005-0000-0000-000003000000}"/>
    <cellStyle name="20% - Énfasis2 2 2" xfId="325" xr:uid="{C5C8D62B-A14C-4AE3-A53D-154760B47765}"/>
    <cellStyle name="20% - Énfasis2 2 2 2" xfId="831" xr:uid="{23A96EA2-9E79-4DBF-AA42-317F7987E140}"/>
    <cellStyle name="20% - Énfasis2 2 2 2 2" xfId="1997" xr:uid="{F13F316E-6F1C-4D64-954B-AFECE24D91DC}"/>
    <cellStyle name="20% - Énfasis2 2 2 3" xfId="1522" xr:uid="{962AA92C-1ED2-451D-A78E-2ACCDC4F6DFC}"/>
    <cellStyle name="20% - Énfasis2 2 3" xfId="686" xr:uid="{DC11C49D-A4BD-4B5C-91E2-6E1D4493A05F}"/>
    <cellStyle name="20% - Énfasis2 2 3 2" xfId="1855" xr:uid="{27B943DB-772E-4F77-BC7E-5188D12AFBB6}"/>
    <cellStyle name="20% - Énfasis2 2 4" xfId="1031" xr:uid="{0ED9FDEA-2569-43EE-9EBC-DD461ED8EB20}"/>
    <cellStyle name="20% - Énfasis2 2 4 2" xfId="2191" xr:uid="{3D77E01F-9460-497B-84A0-A07848F1E717}"/>
    <cellStyle name="20% - Énfasis2 2 5" xfId="1198" xr:uid="{5488C80B-6D49-49C1-A13C-7331BCDCA3F6}"/>
    <cellStyle name="20% - Énfasis2 2 5 2" xfId="2333" xr:uid="{D85CF1F7-949F-48AB-838A-CDEC3047EA15}"/>
    <cellStyle name="20% - Énfasis2 2 6" xfId="1380" xr:uid="{3E3036D7-09CF-4350-A0A4-1A83C1BE3EDE}"/>
    <cellStyle name="20% - Énfasis2 3" xfId="259" xr:uid="{A0D1C0D8-BD5F-49A0-8F66-1C12809FF99A}"/>
    <cellStyle name="20% - Énfasis2 3 2" xfId="765" xr:uid="{25D1A4DE-8035-450E-819F-C6A71470E27E}"/>
    <cellStyle name="20% - Énfasis2 3 2 2" xfId="1931" xr:uid="{542A9AD7-417D-4747-BB28-9AE57B216E4F}"/>
    <cellStyle name="20% - Énfasis2 3 3" xfId="1456" xr:uid="{CA6D9C6C-D49A-4FF1-BE36-46E53C7D1326}"/>
    <cellStyle name="20% - Énfasis2 4" xfId="458" xr:uid="{F59B3254-B091-41D3-B993-A57BB49ABB69}"/>
    <cellStyle name="20% - Énfasis2 4 2" xfId="1640" xr:uid="{58007615-512D-4CB9-811A-56F4A08729F4}"/>
    <cellStyle name="20% - Énfasis2 5" xfId="965" xr:uid="{5A9C7DBB-F54A-465C-9EEF-E610D190D4C6}"/>
    <cellStyle name="20% - Énfasis2 5 2" xfId="2125" xr:uid="{8D7C6F67-FCF9-48C1-B94F-C19B10861841}"/>
    <cellStyle name="20% - Énfasis2 6" xfId="1130" xr:uid="{86846902-55F5-4569-9C81-860FAF83E10F}"/>
    <cellStyle name="20% - Énfasis2 6 2" xfId="2267" xr:uid="{7381B89E-221A-40DB-961F-AA5477D09C2F}"/>
    <cellStyle name="20% - Énfasis2 7" xfId="1314" xr:uid="{E3462EC2-72DF-4871-861F-67959E1ACDAB}"/>
    <cellStyle name="20% - Énfasis3" xfId="99" builtinId="38" customBuiltin="1"/>
    <cellStyle name="20% - Énfasis3 2" xfId="179" xr:uid="{00000000-0005-0000-0000-000005000000}"/>
    <cellStyle name="20% - Énfasis3 2 2" xfId="327" xr:uid="{312056CF-AA1B-4A92-ADA5-0F53A417745F}"/>
    <cellStyle name="20% - Énfasis3 2 2 2" xfId="833" xr:uid="{F1A811F1-70DF-420F-9A09-F82C93029846}"/>
    <cellStyle name="20% - Énfasis3 2 2 2 2" xfId="1999" xr:uid="{1504B1B7-4BF6-4220-8A07-5B44D34CDBAE}"/>
    <cellStyle name="20% - Énfasis3 2 2 3" xfId="1524" xr:uid="{20DEBA90-E2CF-4455-ACB2-EFE37F582821}"/>
    <cellStyle name="20% - Énfasis3 2 3" xfId="688" xr:uid="{151D5E84-F0F6-4AD1-B3BA-6527C2EF04DD}"/>
    <cellStyle name="20% - Énfasis3 2 3 2" xfId="1857" xr:uid="{94B069B6-ADA1-4860-9C5B-A3C4CF77C9E6}"/>
    <cellStyle name="20% - Énfasis3 2 4" xfId="1033" xr:uid="{CFEE1440-3635-4E46-94CF-D0C50AF0A21B}"/>
    <cellStyle name="20% - Énfasis3 2 4 2" xfId="2193" xr:uid="{CD6FA6B6-7D47-4B38-9F3C-35C1D0EBC36F}"/>
    <cellStyle name="20% - Énfasis3 2 5" xfId="1200" xr:uid="{C6134580-B29E-4E93-949C-073E8540AE1B}"/>
    <cellStyle name="20% - Énfasis3 2 5 2" xfId="2335" xr:uid="{D249383C-EE2D-4198-9508-D6A1EC6F8822}"/>
    <cellStyle name="20% - Énfasis3 2 6" xfId="1382" xr:uid="{870654B5-777A-4898-AB3D-3009D961AA6D}"/>
    <cellStyle name="20% - Énfasis3 3" xfId="261" xr:uid="{AD7D6729-F6C7-4CE2-9406-53B471D7AA19}"/>
    <cellStyle name="20% - Énfasis3 3 2" xfId="767" xr:uid="{59F357BD-86A8-48BF-8E24-23DC5DB9D58F}"/>
    <cellStyle name="20% - Énfasis3 3 2 2" xfId="1933" xr:uid="{25B384D3-6E54-4CAD-9898-72E7A76127A1}"/>
    <cellStyle name="20% - Énfasis3 3 3" xfId="1458" xr:uid="{73215F07-5DDE-4B3C-8E5F-F77A05A1D3D4}"/>
    <cellStyle name="20% - Énfasis3 4" xfId="460" xr:uid="{A34CC86B-3E91-46D7-8BA9-A381EF4D37BA}"/>
    <cellStyle name="20% - Énfasis3 4 2" xfId="1642" xr:uid="{4EB4CAC8-716D-4F3C-A3C5-C162E114D81F}"/>
    <cellStyle name="20% - Énfasis3 5" xfId="967" xr:uid="{BF3B35B6-4C90-4C01-A11B-66F603DA0370}"/>
    <cellStyle name="20% - Énfasis3 5 2" xfId="2127" xr:uid="{5E32A0D7-85EC-4352-865D-D94E3211D8FD}"/>
    <cellStyle name="20% - Énfasis3 6" xfId="1132" xr:uid="{DAEC7CBA-883B-43B7-BC6D-BE2D364EBF1A}"/>
    <cellStyle name="20% - Énfasis3 6 2" xfId="2269" xr:uid="{447BDCDD-D832-4794-9416-B7B4F12F29AD}"/>
    <cellStyle name="20% - Énfasis3 7" xfId="1316" xr:uid="{525333BF-982B-44EF-AE69-8F2F47EDC569}"/>
    <cellStyle name="20% - Énfasis4" xfId="103" builtinId="42" customBuiltin="1"/>
    <cellStyle name="20% - Énfasis4 2" xfId="181" xr:uid="{00000000-0005-0000-0000-000007000000}"/>
    <cellStyle name="20% - Énfasis4 2 2" xfId="329" xr:uid="{4EF62F32-D623-4EDD-A9E4-BB3026A47419}"/>
    <cellStyle name="20% - Énfasis4 2 2 2" xfId="835" xr:uid="{789DF0F6-44B0-4F05-B25C-3ECCEEA14CC9}"/>
    <cellStyle name="20% - Énfasis4 2 2 2 2" xfId="2001" xr:uid="{E39F1411-999E-4E44-AF45-6DB6ED3DDE5D}"/>
    <cellStyle name="20% - Énfasis4 2 2 3" xfId="1526" xr:uid="{3B2F8728-8493-47B4-87F2-EAF558028C6F}"/>
    <cellStyle name="20% - Énfasis4 2 3" xfId="690" xr:uid="{366E011B-1EED-4466-A55F-CD1AC0A4FB62}"/>
    <cellStyle name="20% - Énfasis4 2 3 2" xfId="1859" xr:uid="{23269789-4E98-4CC7-BECB-5078934E1C54}"/>
    <cellStyle name="20% - Énfasis4 2 4" xfId="1035" xr:uid="{CFA33FE5-22DA-4889-B3E6-6A32D9FBBA81}"/>
    <cellStyle name="20% - Énfasis4 2 4 2" xfId="2195" xr:uid="{24999573-D798-429A-969A-516EA20B9291}"/>
    <cellStyle name="20% - Énfasis4 2 5" xfId="1202" xr:uid="{387DECB8-2FB3-451F-BD3B-6B6DCB1C6537}"/>
    <cellStyle name="20% - Énfasis4 2 5 2" xfId="2337" xr:uid="{47A4642B-9CFE-4A67-B1E7-400E79D3008E}"/>
    <cellStyle name="20% - Énfasis4 2 6" xfId="1384" xr:uid="{0DD12371-5B99-483C-A4BF-0A33B2BBA72C}"/>
    <cellStyle name="20% - Énfasis4 3" xfId="263" xr:uid="{10259041-123C-444E-A2B1-C9296F2678F5}"/>
    <cellStyle name="20% - Énfasis4 3 2" xfId="769" xr:uid="{44DE64C9-9F3B-4694-9317-5E713C53D84D}"/>
    <cellStyle name="20% - Énfasis4 3 2 2" xfId="1935" xr:uid="{8741DD4A-5932-442F-9248-DA72851F27C9}"/>
    <cellStyle name="20% - Énfasis4 3 3" xfId="1460" xr:uid="{1D6EE54B-2FBD-4CDD-8B42-6C4D29EDBF03}"/>
    <cellStyle name="20% - Énfasis4 4" xfId="462" xr:uid="{60D1D568-6714-4878-86E0-DACD1D642104}"/>
    <cellStyle name="20% - Énfasis4 4 2" xfId="1644" xr:uid="{D7756D09-4990-4927-8D50-D0E38BE8BE54}"/>
    <cellStyle name="20% - Énfasis4 5" xfId="969" xr:uid="{39CBDC2B-26A3-428B-8BDC-17D75259C3A0}"/>
    <cellStyle name="20% - Énfasis4 5 2" xfId="2129" xr:uid="{12117610-80AA-4286-ACC4-564B027E60D1}"/>
    <cellStyle name="20% - Énfasis4 6" xfId="1135" xr:uid="{229C73D3-998A-46B8-87F4-9B7EC8460DB9}"/>
    <cellStyle name="20% - Énfasis4 6 2" xfId="2271" xr:uid="{CE6690CC-8E51-48E9-AD53-DB7D72797F47}"/>
    <cellStyle name="20% - Énfasis4 7" xfId="1318" xr:uid="{4FB4DC7D-823A-4888-AD46-2EF5D65321B2}"/>
    <cellStyle name="20% - Énfasis5" xfId="107" builtinId="46" customBuiltin="1"/>
    <cellStyle name="20% - Énfasis5 2" xfId="183" xr:uid="{00000000-0005-0000-0000-000009000000}"/>
    <cellStyle name="20% - Énfasis5 2 2" xfId="331" xr:uid="{E620C77D-2981-4261-B4F6-4B653793290E}"/>
    <cellStyle name="20% - Énfasis5 2 2 2" xfId="837" xr:uid="{1C944D7A-2E80-4207-8995-FADBFAF10770}"/>
    <cellStyle name="20% - Énfasis5 2 2 2 2" xfId="2003" xr:uid="{80BB0CC5-D543-4435-B841-E7AEDB341A14}"/>
    <cellStyle name="20% - Énfasis5 2 2 3" xfId="1528" xr:uid="{3C233CEC-5C57-4E85-BBC1-3BA6FEC28DB3}"/>
    <cellStyle name="20% - Énfasis5 2 3" xfId="692" xr:uid="{DBE2FFB8-9E8C-4836-B98B-55FC525B76F6}"/>
    <cellStyle name="20% - Énfasis5 2 3 2" xfId="1861" xr:uid="{5EBC9914-BCC3-4A45-B1A8-58EC1AE6BD00}"/>
    <cellStyle name="20% - Énfasis5 2 4" xfId="1037" xr:uid="{F718A37B-6AC2-47D0-B79E-8CED020396BA}"/>
    <cellStyle name="20% - Énfasis5 2 4 2" xfId="2197" xr:uid="{D62818A0-3C9A-4C22-9C8F-374E99E1791F}"/>
    <cellStyle name="20% - Énfasis5 2 5" xfId="1204" xr:uid="{A0C1400F-6AAA-4680-B4B5-E4A9202E57EB}"/>
    <cellStyle name="20% - Énfasis5 2 5 2" xfId="2339" xr:uid="{98357716-6170-4DFA-97AA-4A3FF33CDEBA}"/>
    <cellStyle name="20% - Énfasis5 2 6" xfId="1386" xr:uid="{A4D386A0-365B-45DA-AEAD-316F420B0483}"/>
    <cellStyle name="20% - Énfasis5 3" xfId="265" xr:uid="{2ED27DEB-5546-42A7-806C-DAEC2C6A8EFF}"/>
    <cellStyle name="20% - Énfasis5 3 2" xfId="771" xr:uid="{4F6E57D3-4F0F-409E-8BDB-0DAED26A5D3F}"/>
    <cellStyle name="20% - Énfasis5 3 2 2" xfId="1937" xr:uid="{C570B75F-3D06-4099-ACEF-D0F56858A98A}"/>
    <cellStyle name="20% - Énfasis5 3 3" xfId="1462" xr:uid="{3BDEC92E-E1C6-4852-A5CF-952D32B09E89}"/>
    <cellStyle name="20% - Énfasis5 4" xfId="464" xr:uid="{57692913-2625-4F8E-9778-A7C5A2DEB8C1}"/>
    <cellStyle name="20% - Énfasis5 4 2" xfId="1646" xr:uid="{B8812197-FDB8-43AB-B6DA-2626510AA94F}"/>
    <cellStyle name="20% - Énfasis5 5" xfId="971" xr:uid="{14C0DE22-C1A9-4D1C-8561-25B073844715}"/>
    <cellStyle name="20% - Énfasis5 5 2" xfId="2131" xr:uid="{D161F146-D2BB-4D17-87F7-5D593A35D82C}"/>
    <cellStyle name="20% - Énfasis5 6" xfId="1137" xr:uid="{EB691EA3-9009-4838-9CF4-B11C452A2727}"/>
    <cellStyle name="20% - Énfasis5 6 2" xfId="2273" xr:uid="{8EB9E454-F5F4-4D26-AF5F-D434E6360D3F}"/>
    <cellStyle name="20% - Énfasis5 7" xfId="1320" xr:uid="{65C4D7AB-1D83-4DF2-BD54-C76B566A9E3E}"/>
    <cellStyle name="20% - Énfasis6" xfId="111" builtinId="50" customBuiltin="1"/>
    <cellStyle name="20% - Énfasis6 2" xfId="185" xr:uid="{00000000-0005-0000-0000-00000B000000}"/>
    <cellStyle name="20% - Énfasis6 2 2" xfId="333" xr:uid="{9DCB3580-467B-4CDC-95D7-72BE0434AD7B}"/>
    <cellStyle name="20% - Énfasis6 2 2 2" xfId="839" xr:uid="{362B3B88-DE48-496E-BF3B-53F097BD7E63}"/>
    <cellStyle name="20% - Énfasis6 2 2 2 2" xfId="2005" xr:uid="{6C4DE6A0-DAF3-4FC0-97C4-820700A5BAAC}"/>
    <cellStyle name="20% - Énfasis6 2 2 3" xfId="1530" xr:uid="{FDB79C16-F49B-48FF-A33E-B9D3A21E458F}"/>
    <cellStyle name="20% - Énfasis6 2 3" xfId="694" xr:uid="{CE090225-5E56-460A-891B-17751F8974F3}"/>
    <cellStyle name="20% - Énfasis6 2 3 2" xfId="1863" xr:uid="{25E0FAD2-BB10-441A-A0E0-9663FF3EF214}"/>
    <cellStyle name="20% - Énfasis6 2 4" xfId="1039" xr:uid="{E2A5155B-8527-4FA2-BE06-F48E0176B7A0}"/>
    <cellStyle name="20% - Énfasis6 2 4 2" xfId="2199" xr:uid="{EB67433D-7E91-41F4-999C-BD28CA8CDA68}"/>
    <cellStyle name="20% - Énfasis6 2 5" xfId="1206" xr:uid="{102895BB-9F4E-46A4-8058-71662B34AE7D}"/>
    <cellStyle name="20% - Énfasis6 2 5 2" xfId="2341" xr:uid="{C270E77A-7D42-4264-AE38-232E01D73FDF}"/>
    <cellStyle name="20% - Énfasis6 2 6" xfId="1388" xr:uid="{11EC7353-A7A6-493B-8259-C6358A6E92AF}"/>
    <cellStyle name="20% - Énfasis6 3" xfId="267" xr:uid="{A56A2580-61A7-48B5-9806-77BF439210DF}"/>
    <cellStyle name="20% - Énfasis6 3 2" xfId="773" xr:uid="{E457C2F4-8C3A-4A29-8526-372D5FF8CD98}"/>
    <cellStyle name="20% - Énfasis6 3 2 2" xfId="1939" xr:uid="{ABC91B51-3A89-4CD5-ADB3-893834945B4B}"/>
    <cellStyle name="20% - Énfasis6 3 3" xfId="1464" xr:uid="{6985F441-B4E3-40C8-9448-89D62569684B}"/>
    <cellStyle name="20% - Énfasis6 4" xfId="466" xr:uid="{BA4EF3D8-7D7F-413B-BB5A-C1F70BBF4BE2}"/>
    <cellStyle name="20% - Énfasis6 4 2" xfId="1648" xr:uid="{59B1FB55-8134-4282-A543-473F547452C4}"/>
    <cellStyle name="20% - Énfasis6 5" xfId="973" xr:uid="{EAF1C2B0-09B3-4B09-9CE4-641A4AC30997}"/>
    <cellStyle name="20% - Énfasis6 5 2" xfId="2133" xr:uid="{8265B926-2B9F-4E5D-B66F-8560E9D45867}"/>
    <cellStyle name="20% - Énfasis6 6" xfId="1140" xr:uid="{A459E980-1E96-4E75-95BB-54DCB7BB6A99}"/>
    <cellStyle name="20% - Énfasis6 6 2" xfId="2275" xr:uid="{EB237209-B6DC-4D96-B4B2-D946AC556FC3}"/>
    <cellStyle name="20% - Énfasis6 7" xfId="1322" xr:uid="{770E248B-EB4E-4033-AD9C-B4CAE42536D1}"/>
    <cellStyle name="40% - Énfasis1" xfId="92" builtinId="31" customBuiltin="1"/>
    <cellStyle name="40% - Énfasis1 2" xfId="176" xr:uid="{00000000-0005-0000-0000-00000D000000}"/>
    <cellStyle name="40% - Énfasis1 2 2" xfId="324" xr:uid="{B4CE8FCB-FC65-430F-98AA-6AD46C5ACF87}"/>
    <cellStyle name="40% - Énfasis1 2 2 2" xfId="830" xr:uid="{D80DB6D3-C0E9-417F-B896-E3801C5ABA0A}"/>
    <cellStyle name="40% - Énfasis1 2 2 2 2" xfId="1996" xr:uid="{08C766A8-7AB6-434D-B018-983302E7396B}"/>
    <cellStyle name="40% - Énfasis1 2 2 3" xfId="1521" xr:uid="{7548E51A-F75F-425E-AEDE-CE375043E823}"/>
    <cellStyle name="40% - Énfasis1 2 3" xfId="685" xr:uid="{FC2907AB-A693-41A1-8172-D4C3D04139FF}"/>
    <cellStyle name="40% - Énfasis1 2 3 2" xfId="1854" xr:uid="{97B9ACAE-884C-4E42-8C00-FA76EE45E539}"/>
    <cellStyle name="40% - Énfasis1 2 4" xfId="1030" xr:uid="{43CB9870-DEED-4D96-BE50-7113F8160BE5}"/>
    <cellStyle name="40% - Énfasis1 2 4 2" xfId="2190" xr:uid="{07CE2498-CDD3-43A5-AAE0-C64BB7740CD7}"/>
    <cellStyle name="40% - Énfasis1 2 5" xfId="1197" xr:uid="{4D0DFDC6-F62A-4F84-B9F9-DB07296338A6}"/>
    <cellStyle name="40% - Énfasis1 2 5 2" xfId="2332" xr:uid="{C3BEF57F-0A95-499D-96B2-0F5E44CCDABE}"/>
    <cellStyle name="40% - Énfasis1 2 6" xfId="1379" xr:uid="{31941473-ADE4-4F67-9376-A94C4CF2E0AA}"/>
    <cellStyle name="40% - Énfasis1 3" xfId="258" xr:uid="{35323030-053E-4F59-88EE-97F202CA70E6}"/>
    <cellStyle name="40% - Énfasis1 3 2" xfId="764" xr:uid="{5CC3B290-7AB2-43F0-9319-5A29C1CD5335}"/>
    <cellStyle name="40% - Énfasis1 3 2 2" xfId="1930" xr:uid="{E258DFEE-4942-43B5-BA28-0EEC04E54911}"/>
    <cellStyle name="40% - Énfasis1 3 3" xfId="1455" xr:uid="{11100246-C702-47A4-B8ED-DC51BCCFA13E}"/>
    <cellStyle name="40% - Énfasis1 4" xfId="457" xr:uid="{E19B4A19-8577-40DE-BF4C-2B8F61597818}"/>
    <cellStyle name="40% - Énfasis1 4 2" xfId="1639" xr:uid="{B874A917-D0A0-4E9B-886B-17DB96200792}"/>
    <cellStyle name="40% - Énfasis1 5" xfId="964" xr:uid="{4AE3917F-5337-4B85-9C43-AD100B9AC1B0}"/>
    <cellStyle name="40% - Énfasis1 5 2" xfId="2124" xr:uid="{E85B6E16-5494-45E4-A959-82B697D6B8E6}"/>
    <cellStyle name="40% - Énfasis1 6" xfId="1128" xr:uid="{A10476F1-4C78-4895-B4D3-62FCDEDA9415}"/>
    <cellStyle name="40% - Énfasis1 6 2" xfId="2266" xr:uid="{425CCDD1-CFE8-4A83-A0D9-E1F951049EA4}"/>
    <cellStyle name="40% - Énfasis1 7" xfId="1313" xr:uid="{5A6CA1FA-05E1-45FE-9479-34C736B86C9F}"/>
    <cellStyle name="40% - Énfasis2" xfId="96" builtinId="35" customBuiltin="1"/>
    <cellStyle name="40% - Énfasis2 2" xfId="178" xr:uid="{00000000-0005-0000-0000-00000F000000}"/>
    <cellStyle name="40% - Énfasis2 2 2" xfId="326" xr:uid="{83CD4325-AB49-4A7E-9544-10D68BA1E8ED}"/>
    <cellStyle name="40% - Énfasis2 2 2 2" xfId="832" xr:uid="{8F9EE2D9-74DE-4EB8-909E-D31EB288C64E}"/>
    <cellStyle name="40% - Énfasis2 2 2 2 2" xfId="1998" xr:uid="{54C379BF-C4D8-4F4C-89EA-85B446B47909}"/>
    <cellStyle name="40% - Énfasis2 2 2 3" xfId="1523" xr:uid="{A4F36DB3-97FA-4172-9887-6B8F18AE734C}"/>
    <cellStyle name="40% - Énfasis2 2 3" xfId="687" xr:uid="{9C4907C5-A97C-444A-B9CE-28FDA43EDC37}"/>
    <cellStyle name="40% - Énfasis2 2 3 2" xfId="1856" xr:uid="{F1FE69A6-78C3-4364-8FA7-B80D2F4E076D}"/>
    <cellStyle name="40% - Énfasis2 2 4" xfId="1032" xr:uid="{D180F11A-8D6D-4340-9381-BD0BA043854D}"/>
    <cellStyle name="40% - Énfasis2 2 4 2" xfId="2192" xr:uid="{310DE3FB-DAED-4380-8E9A-9CD95594233A}"/>
    <cellStyle name="40% - Énfasis2 2 5" xfId="1199" xr:uid="{7E76CA8B-DC11-4C54-B2DC-24DFF692C006}"/>
    <cellStyle name="40% - Énfasis2 2 5 2" xfId="2334" xr:uid="{337ED9CA-AEA9-40C0-A1D3-04860A7D30E6}"/>
    <cellStyle name="40% - Énfasis2 2 6" xfId="1381" xr:uid="{65C295B6-CD20-47CC-853E-2ED93646B77E}"/>
    <cellStyle name="40% - Énfasis2 3" xfId="260" xr:uid="{DE38A6C8-E2A8-44C0-8C1F-0270C36E4582}"/>
    <cellStyle name="40% - Énfasis2 3 2" xfId="766" xr:uid="{74C93188-2589-4062-A6F0-ABADAEA5D701}"/>
    <cellStyle name="40% - Énfasis2 3 2 2" xfId="1932" xr:uid="{CBB2E3C1-6DAE-4207-ADBA-66E4B070EB98}"/>
    <cellStyle name="40% - Énfasis2 3 3" xfId="1457" xr:uid="{F5562EAE-9A60-4BF3-BF0C-D4E86D7939A7}"/>
    <cellStyle name="40% - Énfasis2 4" xfId="459" xr:uid="{B4813769-D2FC-464B-B6E8-7D06696D0255}"/>
    <cellStyle name="40% - Énfasis2 4 2" xfId="1641" xr:uid="{89F87893-1821-41E9-9EC5-6CA7DD2108FE}"/>
    <cellStyle name="40% - Énfasis2 5" xfId="966" xr:uid="{F2CA839B-5816-43AB-A3A0-3DC74D2D503D}"/>
    <cellStyle name="40% - Énfasis2 5 2" xfId="2126" xr:uid="{13D44A65-0A29-4120-804E-8F9C1118C63B}"/>
    <cellStyle name="40% - Énfasis2 6" xfId="1131" xr:uid="{B6809766-C6BA-4774-85E0-CD30EDAF5398}"/>
    <cellStyle name="40% - Énfasis2 6 2" xfId="2268" xr:uid="{F41D7B64-6315-4542-8C78-A9937458F713}"/>
    <cellStyle name="40% - Énfasis2 7" xfId="1315" xr:uid="{6C42634C-AD16-40A8-AA6C-D6A46455C150}"/>
    <cellStyle name="40% - Énfasis3" xfId="100" builtinId="39" customBuiltin="1"/>
    <cellStyle name="40% - Énfasis3 2" xfId="180" xr:uid="{00000000-0005-0000-0000-000011000000}"/>
    <cellStyle name="40% - Énfasis3 2 2" xfId="328" xr:uid="{ED3804ED-EE5C-47F8-8C25-E5D80BCBFBA3}"/>
    <cellStyle name="40% - Énfasis3 2 2 2" xfId="834" xr:uid="{8D55E3E6-5765-4E73-8224-0FE8ACA2E4C7}"/>
    <cellStyle name="40% - Énfasis3 2 2 2 2" xfId="2000" xr:uid="{0B331FAE-5EFC-4C95-A2BE-0B621303EEDB}"/>
    <cellStyle name="40% - Énfasis3 2 2 3" xfId="1525" xr:uid="{B4FABB7E-6B9D-4296-92EC-E8EA2FE1CC7E}"/>
    <cellStyle name="40% - Énfasis3 2 3" xfId="689" xr:uid="{58BB2DC2-9B37-4A8B-A1AF-4E8D34E0A812}"/>
    <cellStyle name="40% - Énfasis3 2 3 2" xfId="1858" xr:uid="{DA861F67-3096-4A2B-8D8B-1A4895DB7A54}"/>
    <cellStyle name="40% - Énfasis3 2 4" xfId="1034" xr:uid="{8EADCD72-1C69-4BF7-B416-965C48EF3D69}"/>
    <cellStyle name="40% - Énfasis3 2 4 2" xfId="2194" xr:uid="{E83ABC1C-0B80-4204-AE4F-12B9EEB07AD0}"/>
    <cellStyle name="40% - Énfasis3 2 5" xfId="1201" xr:uid="{59766445-938F-435C-8013-D0419FC9E74A}"/>
    <cellStyle name="40% - Énfasis3 2 5 2" xfId="2336" xr:uid="{E51B1A2E-2B41-4F17-9199-2364841B50B3}"/>
    <cellStyle name="40% - Énfasis3 2 6" xfId="1383" xr:uid="{F7618FDA-B082-426B-9D67-FF8C5721F07F}"/>
    <cellStyle name="40% - Énfasis3 3" xfId="262" xr:uid="{D32E966C-2C06-451E-B454-3D2C778B5924}"/>
    <cellStyle name="40% - Énfasis3 3 2" xfId="768" xr:uid="{C3255944-A9D7-4298-8EE6-77711CE190CC}"/>
    <cellStyle name="40% - Énfasis3 3 2 2" xfId="1934" xr:uid="{0DBEED2E-1168-4976-B82F-10F100B59EDC}"/>
    <cellStyle name="40% - Énfasis3 3 3" xfId="1459" xr:uid="{87932DD5-1A93-4D80-8565-8D9EB59E224D}"/>
    <cellStyle name="40% - Énfasis3 4" xfId="461" xr:uid="{DB944BF3-BCA5-4A82-A7D0-326048217F85}"/>
    <cellStyle name="40% - Énfasis3 4 2" xfId="1643" xr:uid="{1E4C6EE6-F0DE-4F46-B582-D665547E0CA7}"/>
    <cellStyle name="40% - Énfasis3 5" xfId="968" xr:uid="{A0D46870-F6D3-4D05-A742-86D2550CE925}"/>
    <cellStyle name="40% - Énfasis3 5 2" xfId="2128" xr:uid="{864B3BD0-D9B9-449F-8441-CCCD3B2ECAD1}"/>
    <cellStyle name="40% - Énfasis3 6" xfId="1133" xr:uid="{80709AF6-ABD5-4C1F-9DFC-3448761D5C9E}"/>
    <cellStyle name="40% - Énfasis3 6 2" xfId="2270" xr:uid="{EBF0F673-1F7D-4D68-B37F-BE68803A19B5}"/>
    <cellStyle name="40% - Énfasis3 7" xfId="1317" xr:uid="{2E4B91A5-9015-41C6-A979-066D2D59D5F8}"/>
    <cellStyle name="40% - Énfasis4" xfId="104" builtinId="43" customBuiltin="1"/>
    <cellStyle name="40% - Énfasis4 2" xfId="182" xr:uid="{00000000-0005-0000-0000-000013000000}"/>
    <cellStyle name="40% - Énfasis4 2 2" xfId="330" xr:uid="{5467C151-2FB0-4727-B8DD-F11127ABEDAE}"/>
    <cellStyle name="40% - Énfasis4 2 2 2" xfId="836" xr:uid="{BF967DF7-C9E1-4125-9D24-F62017DA99A4}"/>
    <cellStyle name="40% - Énfasis4 2 2 2 2" xfId="2002" xr:uid="{0CAB82E3-09E9-4C83-A8E0-F09058FB0341}"/>
    <cellStyle name="40% - Énfasis4 2 2 3" xfId="1527" xr:uid="{044C73D7-69D1-4AA5-93FD-00050F00C7CE}"/>
    <cellStyle name="40% - Énfasis4 2 3" xfId="691" xr:uid="{175AC4F9-5BED-4A02-A4B0-E28EF34E5FC8}"/>
    <cellStyle name="40% - Énfasis4 2 3 2" xfId="1860" xr:uid="{2866D676-5290-4A4B-A1B9-269F20C2C63E}"/>
    <cellStyle name="40% - Énfasis4 2 4" xfId="1036" xr:uid="{6CE7D1B2-F6F7-47C0-90E7-00226DB42BB0}"/>
    <cellStyle name="40% - Énfasis4 2 4 2" xfId="2196" xr:uid="{09707F58-2BF5-4187-9148-A6F59CD541B0}"/>
    <cellStyle name="40% - Énfasis4 2 5" xfId="1203" xr:uid="{62A40C40-2B8C-456C-9A23-F1CE67D5ABB5}"/>
    <cellStyle name="40% - Énfasis4 2 5 2" xfId="2338" xr:uid="{E2794B1E-A639-410C-9D9E-0B41B4759E2B}"/>
    <cellStyle name="40% - Énfasis4 2 6" xfId="1385" xr:uid="{44E8A86A-17FD-48F3-B424-A40B309FC4C3}"/>
    <cellStyle name="40% - Énfasis4 3" xfId="264" xr:uid="{5CB13A2A-8984-464F-9D3C-A75D7D43848F}"/>
    <cellStyle name="40% - Énfasis4 3 2" xfId="770" xr:uid="{FA5A8390-371F-4504-AA4C-6DB6BF0529D1}"/>
    <cellStyle name="40% - Énfasis4 3 2 2" xfId="1936" xr:uid="{F09B33D8-FC70-404F-8424-FB4FC7947C7E}"/>
    <cellStyle name="40% - Énfasis4 3 3" xfId="1461" xr:uid="{1937CF94-2E5C-4C24-9ED2-71DD8D411588}"/>
    <cellStyle name="40% - Énfasis4 4" xfId="463" xr:uid="{874F6FC7-282C-400C-8C3A-C8CD62D5C928}"/>
    <cellStyle name="40% - Énfasis4 4 2" xfId="1645" xr:uid="{4C47AD89-EBB4-4C17-A4CC-3062A77FA875}"/>
    <cellStyle name="40% - Énfasis4 5" xfId="970" xr:uid="{07C14EC6-BEAC-43D5-93CF-236F5C619DF5}"/>
    <cellStyle name="40% - Énfasis4 5 2" xfId="2130" xr:uid="{D9D3C3C4-1A88-4458-B617-10398FEB4223}"/>
    <cellStyle name="40% - Énfasis4 6" xfId="1136" xr:uid="{1F97DFA1-7E9E-420E-A587-0CB5F5473278}"/>
    <cellStyle name="40% - Énfasis4 6 2" xfId="2272" xr:uid="{28DF0E65-CCD1-4026-9984-74CAE88CE0F1}"/>
    <cellStyle name="40% - Énfasis4 7" xfId="1319" xr:uid="{9F12EECB-3CBA-4501-A11A-CDB1C4FCCCE5}"/>
    <cellStyle name="40% - Énfasis5" xfId="108" builtinId="47" customBuiltin="1"/>
    <cellStyle name="40% - Énfasis5 2" xfId="184" xr:uid="{00000000-0005-0000-0000-000015000000}"/>
    <cellStyle name="40% - Énfasis5 2 2" xfId="332" xr:uid="{AE5B6F25-95F2-484B-A3CD-7F013DA53620}"/>
    <cellStyle name="40% - Énfasis5 2 2 2" xfId="838" xr:uid="{801FA14C-7D7A-44C6-B04D-D42744A0B186}"/>
    <cellStyle name="40% - Énfasis5 2 2 2 2" xfId="2004" xr:uid="{A67ED269-8BA4-4E3C-B416-BA67E37FEE9C}"/>
    <cellStyle name="40% - Énfasis5 2 2 3" xfId="1529" xr:uid="{EA567625-E19A-4B6C-B2FB-FAA8DD029206}"/>
    <cellStyle name="40% - Énfasis5 2 3" xfId="693" xr:uid="{2A1D7E21-5C2B-407A-B3FB-09C595C5D672}"/>
    <cellStyle name="40% - Énfasis5 2 3 2" xfId="1862" xr:uid="{11F254F5-4C1D-4F23-A768-AFE42C5B7313}"/>
    <cellStyle name="40% - Énfasis5 2 4" xfId="1038" xr:uid="{62080829-0825-4973-8552-322D1956FFA7}"/>
    <cellStyle name="40% - Énfasis5 2 4 2" xfId="2198" xr:uid="{B5EDEA05-1EFC-4EA5-809A-6DAD01A7EDE0}"/>
    <cellStyle name="40% - Énfasis5 2 5" xfId="1205" xr:uid="{A653EC95-CE34-4B78-AB64-8BD71F3DDBFC}"/>
    <cellStyle name="40% - Énfasis5 2 5 2" xfId="2340" xr:uid="{D2C5D1B4-EE8D-44E1-BEEB-BE44AD00BEC3}"/>
    <cellStyle name="40% - Énfasis5 2 6" xfId="1387" xr:uid="{1B94E5DE-50D9-46A0-B2E8-327EBC917550}"/>
    <cellStyle name="40% - Énfasis5 3" xfId="266" xr:uid="{31D09593-A5F3-4EF5-B1D3-8DEF145F5B8D}"/>
    <cellStyle name="40% - Énfasis5 3 2" xfId="772" xr:uid="{CE17E2A3-B04D-4524-98EE-CD03D7701DF4}"/>
    <cellStyle name="40% - Énfasis5 3 2 2" xfId="1938" xr:uid="{CFACA8BC-2496-4C1E-9B17-449B6D362445}"/>
    <cellStyle name="40% - Énfasis5 3 3" xfId="1463" xr:uid="{078E8E99-DA45-49B0-AEB7-38D06B944299}"/>
    <cellStyle name="40% - Énfasis5 4" xfId="465" xr:uid="{6FEEE60F-92D0-4FF1-8FB0-894C3CDCD8F4}"/>
    <cellStyle name="40% - Énfasis5 4 2" xfId="1647" xr:uid="{404A07CB-FBEB-4542-91A4-223CBF74F31F}"/>
    <cellStyle name="40% - Énfasis5 5" xfId="972" xr:uid="{28F45418-B2B3-4D4C-9C5F-A18FF76759EF}"/>
    <cellStyle name="40% - Énfasis5 5 2" xfId="2132" xr:uid="{F2E12A74-41AF-4A56-9902-A3963749445E}"/>
    <cellStyle name="40% - Énfasis5 6" xfId="1138" xr:uid="{706E46AE-E1D3-4EBC-B912-FA1E7F925C44}"/>
    <cellStyle name="40% - Énfasis5 6 2" xfId="2274" xr:uid="{51876C0F-CFF0-4AEC-A242-8A40A1197836}"/>
    <cellStyle name="40% - Énfasis5 7" xfId="1321" xr:uid="{9EBA63D8-C9AC-4D9B-9223-ECF52F7238C1}"/>
    <cellStyle name="40% - Énfasis6" xfId="112" builtinId="51" customBuiltin="1"/>
    <cellStyle name="40% - Énfasis6 2" xfId="186" xr:uid="{00000000-0005-0000-0000-000017000000}"/>
    <cellStyle name="40% - Énfasis6 2 2" xfId="334" xr:uid="{6B3868F3-C06A-4CE6-B388-5AB1AB5106ED}"/>
    <cellStyle name="40% - Énfasis6 2 2 2" xfId="840" xr:uid="{FB607441-02FC-4463-A2F5-D8AEEF45FF5F}"/>
    <cellStyle name="40% - Énfasis6 2 2 2 2" xfId="2006" xr:uid="{81DE90C6-67AA-4B77-A235-DEEC358C8418}"/>
    <cellStyle name="40% - Énfasis6 2 2 3" xfId="1531" xr:uid="{D63D9F7A-CC71-41B4-9A5A-003324D594F2}"/>
    <cellStyle name="40% - Énfasis6 2 3" xfId="695" xr:uid="{BA8C5F6F-74A1-409E-8B16-21DD7B5BE615}"/>
    <cellStyle name="40% - Énfasis6 2 3 2" xfId="1864" xr:uid="{17465C07-494D-4B6A-9222-04E3402FCECF}"/>
    <cellStyle name="40% - Énfasis6 2 4" xfId="1040" xr:uid="{599D2646-B7B7-41D1-A12C-B01D14667F92}"/>
    <cellStyle name="40% - Énfasis6 2 4 2" xfId="2200" xr:uid="{60431DC3-F4C1-427D-B5A9-11B2F2A4F84D}"/>
    <cellStyle name="40% - Énfasis6 2 5" xfId="1207" xr:uid="{F82A85B8-4B1E-437B-B433-59600AA6F5D3}"/>
    <cellStyle name="40% - Énfasis6 2 5 2" xfId="2342" xr:uid="{A6D4F4C1-F50F-46BC-9BAD-93A711E956DE}"/>
    <cellStyle name="40% - Énfasis6 2 6" xfId="1389" xr:uid="{3D852530-4447-4640-98F5-D20479926651}"/>
    <cellStyle name="40% - Énfasis6 3" xfId="268" xr:uid="{EC9D6E59-7291-4980-909F-E74F0A2CC293}"/>
    <cellStyle name="40% - Énfasis6 3 2" xfId="774" xr:uid="{A60CFFFA-4BE9-4F0B-A4A1-067A2D1F8269}"/>
    <cellStyle name="40% - Énfasis6 3 2 2" xfId="1940" xr:uid="{68028D34-7EF1-47B9-B01D-5CE80FB7209D}"/>
    <cellStyle name="40% - Énfasis6 3 3" xfId="1465" xr:uid="{64A6B9F4-72A3-4A5B-82B1-57CC241CDB52}"/>
    <cellStyle name="40% - Énfasis6 4" xfId="467" xr:uid="{21F27D8F-E5A7-4446-91F6-9DD769BD4803}"/>
    <cellStyle name="40% - Énfasis6 4 2" xfId="1649" xr:uid="{82AD853F-2CB7-4645-875B-548DFFE2039F}"/>
    <cellStyle name="40% - Énfasis6 5" xfId="974" xr:uid="{80134FBE-E228-4D52-82AC-B0707C01A58B}"/>
    <cellStyle name="40% - Énfasis6 5 2" xfId="2134" xr:uid="{BE07AD00-612E-4EB5-9EE6-DD610A2DB04D}"/>
    <cellStyle name="40% - Énfasis6 6" xfId="1141" xr:uid="{2ADDD4DB-C263-40EC-B256-DB9B9903994D}"/>
    <cellStyle name="40% - Énfasis6 6 2" xfId="2276" xr:uid="{68471568-1DB6-452D-BD8E-5E86F0708EA9}"/>
    <cellStyle name="40% - Énfasis6 7" xfId="1323" xr:uid="{893DAD72-C9C6-4669-8A44-C9ECE50E99E0}"/>
    <cellStyle name="60% - Énfasis1" xfId="93" builtinId="32" customBuiltin="1"/>
    <cellStyle name="60% - Énfasis2" xfId="97" builtinId="36" customBuiltin="1"/>
    <cellStyle name="60% - Énfasis3" xfId="101" builtinId="40" customBuiltin="1"/>
    <cellStyle name="60% - Énfasis4" xfId="105" builtinId="44" customBuiltin="1"/>
    <cellStyle name="60% - Énfasis5" xfId="109" builtinId="48" customBuiltin="1"/>
    <cellStyle name="60% - Énfasis6" xfId="113" builtinId="52" customBuiltin="1"/>
    <cellStyle name="Bueno" xfId="79" builtinId="26" customBuiltin="1"/>
    <cellStyle name="Cálculo" xfId="84" builtinId="22" customBuiltin="1"/>
    <cellStyle name="Celda de comprobación" xfId="86" builtinId="23" customBuiltin="1"/>
    <cellStyle name="Celda vinculada" xfId="85" builtinId="24" customBuiltin="1"/>
    <cellStyle name="Comma [0] 2" xfId="407" xr:uid="{057CCB23-1A62-4A59-9D2A-09600C0FAAC2}"/>
    <cellStyle name="Comma [0] 2 2" xfId="413" xr:uid="{6FAC42CC-F77E-48E8-A6C8-91E1FE196342}"/>
    <cellStyle name="Comma [0] 2 2 2" xfId="444" xr:uid="{854426AE-838A-46B5-8929-604B0E363D4E}"/>
    <cellStyle name="Comma [0] 2 2 2 2" xfId="552" xr:uid="{28F6A1DE-D767-40E8-B443-93D417B5EF4D}"/>
    <cellStyle name="Comma [0] 2 2 2 2 2" xfId="1733" xr:uid="{41AEC474-94E1-4B13-80AC-38CA03830E2F}"/>
    <cellStyle name="Comma [0] 2 2 2 3" xfId="505" xr:uid="{3B6FA8FF-81E3-449E-BFF8-11FAE869D114}"/>
    <cellStyle name="Comma [0] 2 2 2 3 2" xfId="1686" xr:uid="{9E2B4D5E-4451-4F0A-B477-ECAB399D14FD}"/>
    <cellStyle name="Comma [0] 2 2 2 4" xfId="1626" xr:uid="{89FC84EB-FA33-412B-8ADC-660177775983}"/>
    <cellStyle name="Comma [0] 2 2 3" xfId="539" xr:uid="{F06DE285-44E6-4F17-9A60-1A2C35B4B9A1}"/>
    <cellStyle name="Comma [0] 2 2 3 2" xfId="1720" xr:uid="{804A6E31-CF91-419C-87CC-75CB36715318}"/>
    <cellStyle name="Comma [0] 2 2 4" xfId="527" xr:uid="{F85F8B2D-4AB4-4AD8-B075-78674DFDEE94}"/>
    <cellStyle name="Comma [0] 2 2 4 2" xfId="1708" xr:uid="{8BB3A118-5012-4E4B-A898-6934EE407305}"/>
    <cellStyle name="Comma [0] 2 2 5" xfId="495" xr:uid="{6C18AA82-7008-4087-95DC-04AAC4AE8A63}"/>
    <cellStyle name="Comma [0] 2 2 5 2" xfId="1676" xr:uid="{01771C36-9448-4E8F-9F2C-E155271C0E7E}"/>
    <cellStyle name="Comma [0] 2 2 6" xfId="1603" xr:uid="{31D5E68A-53B7-46F1-84DF-1BFFA3A11B83}"/>
    <cellStyle name="Comma [0] 2 3" xfId="443" xr:uid="{9E5BB680-01C1-4F8A-9DD1-1E5E5A19129B}"/>
    <cellStyle name="Comma [0] 2 3 2" xfId="551" xr:uid="{760DF569-7520-4116-AB8F-6B7A45046509}"/>
    <cellStyle name="Comma [0] 2 3 2 2" xfId="1732" xr:uid="{2F481F52-C37B-46E1-84E1-CF80E715AD44}"/>
    <cellStyle name="Comma [0] 2 3 3" xfId="504" xr:uid="{DB4F21EF-F916-44D5-82BA-CF90BFF20D1A}"/>
    <cellStyle name="Comma [0] 2 3 3 2" xfId="1685" xr:uid="{74B80174-CA45-4D9D-B8A0-BB931BDA20C4}"/>
    <cellStyle name="Comma [0] 2 3 4" xfId="1625" xr:uid="{B8CB0F38-2DFC-42E9-BC9F-F885B9CAAF6F}"/>
    <cellStyle name="Comma [0] 2 4" xfId="492" xr:uid="{7FD790B9-70E2-4AC9-8711-E7372F657C80}"/>
    <cellStyle name="Comma [0] 2 4 2" xfId="1673" xr:uid="{B29CDDC3-F08D-4A3E-8901-8E9D9E286022}"/>
    <cellStyle name="Comma [0] 2 5" xfId="526" xr:uid="{F7BDD1E8-4FC3-43BE-8428-837A83250C7B}"/>
    <cellStyle name="Comma [0] 2 5 2" xfId="1707" xr:uid="{73E16AC2-BBD2-4D42-8950-0FA8F94C4236}"/>
    <cellStyle name="Comma [0] 2 6" xfId="1601" xr:uid="{3B84EE0D-E44C-4D1A-9607-0A705EAC9826}"/>
    <cellStyle name="Comma 2" xfId="414" xr:uid="{FA90BC4F-C7A6-407A-AEF0-4EE8606F0679}"/>
    <cellStyle name="Comma 2 2" xfId="425" xr:uid="{D746AFAC-C85D-44A3-A2EC-D0992B3B35EA}"/>
    <cellStyle name="Comma 2 2 2" xfId="428" xr:uid="{734526B8-A087-4950-A22A-F078DD350FF9}"/>
    <cellStyle name="Comma 2 2 2 2" xfId="449" xr:uid="{864DB01E-0AB8-46B6-8921-02FD2CA56C8F}"/>
    <cellStyle name="Comma 2 2 2 2 2" xfId="557" xr:uid="{308CA1D5-057A-44AF-8994-5CE04E7AF272}"/>
    <cellStyle name="Comma 2 2 2 2 2 2" xfId="1738" xr:uid="{BD87AC3B-04C6-4BED-B96E-0DD29BAF8D69}"/>
    <cellStyle name="Comma 2 2 2 2 3" xfId="510" xr:uid="{DAFE9278-3EF5-4F2E-8BA1-EF2E232A9F92}"/>
    <cellStyle name="Comma 2 2 2 2 3 2" xfId="1691" xr:uid="{CB20EA5C-D166-4469-A570-65178E2E41DC}"/>
    <cellStyle name="Comma 2 2 2 2 4" xfId="1631" xr:uid="{301CA4F4-A1C7-4F75-A885-FAA7A856F71E}"/>
    <cellStyle name="Comma 2 2 2 3" xfId="543" xr:uid="{A9359820-9622-446B-B1E8-0106EDF47113}"/>
    <cellStyle name="Comma 2 2 2 3 2" xfId="1724" xr:uid="{E0C815F0-04CC-4612-A8B9-B0129242550B}"/>
    <cellStyle name="Comma 2 2 2 4" xfId="532" xr:uid="{1AA35184-9FA5-4AA3-AABC-6FBCB23D14E7}"/>
    <cellStyle name="Comma 2 2 2 4 2" xfId="1713" xr:uid="{CA1FFF4C-5CE6-463C-AE36-E1F18864C176}"/>
    <cellStyle name="Comma 2 2 2 5" xfId="499" xr:uid="{2FD74930-A667-4ADA-9AD7-5BBD7BF491B4}"/>
    <cellStyle name="Comma 2 2 2 5 2" xfId="1680" xr:uid="{69DA9825-9827-40E7-B6A2-FDF9F481EF25}"/>
    <cellStyle name="Comma 2 2 2 6" xfId="1614" xr:uid="{B1792154-92EC-485F-8E5E-6FB4E5B4F044}"/>
    <cellStyle name="Comma 2 2 3" xfId="447" xr:uid="{38946AF4-D11A-4DA8-A53A-815F982CD3E1}"/>
    <cellStyle name="Comma 2 2 3 2" xfId="555" xr:uid="{195C8AB2-4E20-4DA4-B28C-92074C61650F}"/>
    <cellStyle name="Comma 2 2 3 2 2" xfId="1736" xr:uid="{98FBD952-1C1E-472C-B6EF-2CC27AC2034D}"/>
    <cellStyle name="Comma 2 2 3 3" xfId="508" xr:uid="{301C4954-FA2A-4A96-99AF-29E3F925AEB0}"/>
    <cellStyle name="Comma 2 2 3 3 2" xfId="1689" xr:uid="{A7E5508E-E13D-482A-ABFC-E63398F74122}"/>
    <cellStyle name="Comma 2 2 3 4" xfId="1629" xr:uid="{4AD6AEF5-5978-4371-AF7F-8AEDC4FC2EAF}"/>
    <cellStyle name="Comma 2 2 4" xfId="488" xr:uid="{ACF6B6CB-EB3D-431E-BA3E-36157EECC7E0}"/>
    <cellStyle name="Comma 2 2 4 2" xfId="1669" xr:uid="{034B7400-3CDC-442D-925C-33D0015AF984}"/>
    <cellStyle name="Comma 2 2 5" xfId="530" xr:uid="{CBC5F069-F00D-45F6-B9C7-6995A4047F86}"/>
    <cellStyle name="Comma 2 2 5 2" xfId="1711" xr:uid="{48BD0408-C086-418A-872A-2670D4907335}"/>
    <cellStyle name="Comma 2 2 6" xfId="1611" xr:uid="{873EC177-6516-4C8F-8516-76C81BDFFF18}"/>
    <cellStyle name="Comma 2 3" xfId="445" xr:uid="{207F7AA0-6B4C-465A-B760-FE6EA440EE04}"/>
    <cellStyle name="Comma 2 3 2" xfId="553" xr:uid="{550FD933-A765-4A2F-8F6B-C15D52E9C427}"/>
    <cellStyle name="Comma 2 3 2 2" xfId="1734" xr:uid="{D678327F-7493-4EDA-810D-031A383A11E9}"/>
    <cellStyle name="Comma 2 3 3" xfId="506" xr:uid="{2182183C-DCDA-44D1-9441-41B5B737E0EA}"/>
    <cellStyle name="Comma 2 3 3 2" xfId="1687" xr:uid="{622573EA-7B44-41B6-B24B-804B5F6A22C5}"/>
    <cellStyle name="Comma 2 3 4" xfId="1627" xr:uid="{A63114FC-8A0C-41AE-B559-B46A26040515}"/>
    <cellStyle name="Comma 2 4" xfId="540" xr:uid="{E00610F8-72B3-4C97-ABDF-F5564DB901D4}"/>
    <cellStyle name="Comma 2 4 2" xfId="1721" xr:uid="{8111FDD4-DFAC-4F23-B2E6-03FBE21F7238}"/>
    <cellStyle name="Comma 2 5" xfId="528" xr:uid="{6BEE648F-F00B-4723-B74D-7C31BC24B29A}"/>
    <cellStyle name="Comma 2 5 2" xfId="1709" xr:uid="{189D2B20-851E-4B5C-B25F-09F224306569}"/>
    <cellStyle name="Comma 2 6" xfId="496" xr:uid="{19E47BD9-BD1A-4CB0-8029-A50A80A772EB}"/>
    <cellStyle name="Comma 2 6 2" xfId="1677" xr:uid="{BB0500FB-A464-4A0A-9BFD-D73A02A93948}"/>
    <cellStyle name="Comma 2 7" xfId="1604" xr:uid="{4879295D-895C-4DCA-BAB4-0DCF7412BAAF}"/>
    <cellStyle name="Comma 3" xfId="421" xr:uid="{C367B75B-90FD-403C-9EAA-46224AA4DC6D}"/>
    <cellStyle name="Comma 3 2" xfId="477" xr:uid="{AFC46A3D-E462-4964-9F7E-C8B307C60E93}"/>
    <cellStyle name="Comma 3 2 2" xfId="1659" xr:uid="{07CDAC24-5F53-4102-9995-E6991ABC41A4}"/>
    <cellStyle name="Comma 3 3" xfId="1608" xr:uid="{17EB3758-80A5-48FB-A24B-41A5A9B64165}"/>
    <cellStyle name="Comma 4" xfId="422" xr:uid="{C4DB201E-5FFB-4F8F-8B36-122C44CB16F0}"/>
    <cellStyle name="Comma 4 2" xfId="478" xr:uid="{99E13C28-767D-453D-905B-E411BCFD276E}"/>
    <cellStyle name="Comma 5" xfId="412" xr:uid="{D91E8479-FC33-4D0C-9A82-64BAAA7EDC57}"/>
    <cellStyle name="Comma 5 2" xfId="475" xr:uid="{12E5AE28-57D2-4AF4-BCAB-E6998381FF66}"/>
    <cellStyle name="Comma 5 2 2" xfId="1657" xr:uid="{6B3D364A-2761-4A09-BFC0-42C2A86D4CF6}"/>
    <cellStyle name="Comma 5 3" xfId="1602" xr:uid="{23DA0283-60A5-4F2C-87C1-49D14831067F}"/>
    <cellStyle name="Comma 6" xfId="419" xr:uid="{86D7014B-2F0D-431C-97D0-500B7FD5B779}"/>
    <cellStyle name="Comma 6 2" xfId="476" xr:uid="{443DD78E-C09C-42A3-BBC0-A0A0C4CAC800}"/>
    <cellStyle name="Comma 6 2 2" xfId="1658" xr:uid="{7E19EC8F-E247-4BF7-9551-D08091884943}"/>
    <cellStyle name="Comma 6 3" xfId="1606" xr:uid="{C2222C5A-54C5-441A-B5D0-638438A3AFA8}"/>
    <cellStyle name="Comma 7" xfId="423" xr:uid="{9215A22C-C891-4F33-AD77-1464D84D6893}"/>
    <cellStyle name="Comma 7 2" xfId="479" xr:uid="{F68F621A-564F-42DA-94FA-818FD9F61AF5}"/>
    <cellStyle name="Comma 7 2 2" xfId="1660" xr:uid="{394A11D4-09F7-4CEC-9F56-47225D2B406F}"/>
    <cellStyle name="Comma 7 3" xfId="1609" xr:uid="{E5934BF0-04B9-4AE3-9A71-529EC184DE7E}"/>
    <cellStyle name="Comma 8" xfId="424" xr:uid="{9E2CCCA7-4558-4DC1-8FF5-630DFCE25024}"/>
    <cellStyle name="Comma 8 2" xfId="480" xr:uid="{59E2D39C-E62E-4533-A48A-92353649CFCF}"/>
    <cellStyle name="Comma 8 2 2" xfId="1661" xr:uid="{2013EA33-175A-4FCB-8D2E-F3FEE16FC241}"/>
    <cellStyle name="Comma 8 3" xfId="1610" xr:uid="{030D4FDA-D208-4E8C-A5FA-7D8CBBFFE478}"/>
    <cellStyle name="Dia" xfId="1" xr:uid="{00000000-0005-0000-0000-000022000000}"/>
    <cellStyle name="Encabez1" xfId="2" xr:uid="{00000000-0005-0000-0000-000023000000}"/>
    <cellStyle name="Encabez2" xfId="3" xr:uid="{00000000-0005-0000-0000-000024000000}"/>
    <cellStyle name="Encabezado 1" xfId="75" builtinId="16" customBuiltin="1"/>
    <cellStyle name="Encabezado 4" xfId="78" builtinId="19" customBuiltin="1"/>
    <cellStyle name="Énfasis1" xfId="90" builtinId="29" customBuiltin="1"/>
    <cellStyle name="Énfasis2" xfId="94" builtinId="33" customBuiltin="1"/>
    <cellStyle name="Énfasis3" xfId="98" builtinId="37" customBuiltin="1"/>
    <cellStyle name="Énfasis4" xfId="102" builtinId="41" customBuiltin="1"/>
    <cellStyle name="Énfasis5" xfId="106" builtinId="45" customBuiltin="1"/>
    <cellStyle name="Énfasis6" xfId="110" builtinId="49" customBuiltin="1"/>
    <cellStyle name="Entrada" xfId="82" builtinId="20" customBuiltin="1"/>
    <cellStyle name="Fijo" xfId="4" xr:uid="{00000000-0005-0000-0000-00002E000000}"/>
    <cellStyle name="Financiero" xfId="5" xr:uid="{00000000-0005-0000-0000-00002F000000}"/>
    <cellStyle name="Hipervínculo" xfId="204" builtinId="8"/>
    <cellStyle name="Hipervínculo 2" xfId="710" xr:uid="{3DB13822-C330-4D2D-B29A-B1900AF6989A}"/>
    <cellStyle name="Incorrecto" xfId="80" builtinId="27" customBuiltin="1"/>
    <cellStyle name="Millares" xfId="6" builtinId="3"/>
    <cellStyle name="Millares [0]" xfId="7" builtinId="6"/>
    <cellStyle name="Millares [0] 10" xfId="576" xr:uid="{031067D9-79F6-4999-B8B9-D6A72006FB9E}"/>
    <cellStyle name="Millares [0] 11" xfId="571" xr:uid="{B2EBB0CA-CA2A-41A7-9996-2DE288136E4E}"/>
    <cellStyle name="Millares [0] 12" xfId="426" xr:uid="{9A053DFF-8549-4C6B-BDCA-3370CC6E8DB5}"/>
    <cellStyle name="Millares [0] 12 2" xfId="1612" xr:uid="{8C7E45CD-C16B-4C47-9636-E8E135A0208D}"/>
    <cellStyle name="Millares [0] 2" xfId="73" xr:uid="{00000000-0005-0000-0000-000033000000}"/>
    <cellStyle name="Millares [0] 2 10" xfId="1310" xr:uid="{44D8CEA0-3CA9-49CF-848C-CE3B827918EA}"/>
    <cellStyle name="Millares [0] 2 2" xfId="174" xr:uid="{00000000-0005-0000-0000-000034000000}"/>
    <cellStyle name="Millares [0] 2 2 2" xfId="322" xr:uid="{9C24A91A-B559-4A57-95DA-9D1F52552A49}"/>
    <cellStyle name="Millares [0] 2 2 2 2" xfId="560" xr:uid="{92ED59AF-A1A9-45F5-89AF-2E1B5343A561}"/>
    <cellStyle name="Millares [0] 2 2 2 2 2" xfId="1741" xr:uid="{D1C66EC7-6B73-42A4-981A-92FDEAB999A0}"/>
    <cellStyle name="Millares [0] 2 2 2 3" xfId="513" xr:uid="{25086DF8-5F0D-4940-94B0-27EAB93F4F0C}"/>
    <cellStyle name="Millares [0] 2 2 2 3 2" xfId="1694" xr:uid="{13361925-DBC0-4A13-8620-E1E2278D9BF2}"/>
    <cellStyle name="Millares [0] 2 2 2 4" xfId="828" xr:uid="{643AAE68-9662-467F-B3C9-81519F2F89E9}"/>
    <cellStyle name="Millares [0] 2 2 2 4 2" xfId="1994" xr:uid="{0981C828-8C01-4CBF-86E5-4810784BDA28}"/>
    <cellStyle name="Millares [0] 2 2 2 5" xfId="452" xr:uid="{5C41100B-E62A-45F1-A075-8D15C034F766}"/>
    <cellStyle name="Millares [0] 2 2 2 5 2" xfId="1634" xr:uid="{82551590-20D5-4FEA-A1FD-BFC02E0F2EC1}"/>
    <cellStyle name="Millares [0] 2 2 2 6" xfId="1519" xr:uid="{D7460954-2631-4766-B4E1-C379ABEB2701}"/>
    <cellStyle name="Millares [0] 2 2 3" xfId="548" xr:uid="{8BA022AB-E8D0-4672-B6D4-15FFBE252570}"/>
    <cellStyle name="Millares [0] 2 2 3 2" xfId="1729" xr:uid="{795B1CF7-D8A0-47CB-9615-20552E4D77F1}"/>
    <cellStyle name="Millares [0] 2 2 4" xfId="502" xr:uid="{4B4D414C-9CF1-4C3C-9BC2-EDA0EC55EF89}"/>
    <cellStyle name="Millares [0] 2 2 4 2" xfId="1683" xr:uid="{AB1DF063-0DDF-4B0D-B01B-EDE7FE00E4A7}"/>
    <cellStyle name="Millares [0] 2 2 5" xfId="683" xr:uid="{B4FBF4BA-844F-44AC-839E-B90FAA1846BB}"/>
    <cellStyle name="Millares [0] 2 2 5 2" xfId="1852" xr:uid="{89B0C03D-0CFA-414F-B25F-ECEDE8D8334B}"/>
    <cellStyle name="Millares [0] 2 2 6" xfId="440" xr:uid="{D7982157-DE64-4CE4-BE4F-A1BC71A2809A}"/>
    <cellStyle name="Millares [0] 2 2 6 2" xfId="1622" xr:uid="{3866F58F-046B-4C75-831D-B4F6CFA2552F}"/>
    <cellStyle name="Millares [0] 2 2 7" xfId="1028" xr:uid="{920B0878-9DAE-4704-997A-C957ABF589ED}"/>
    <cellStyle name="Millares [0] 2 2 7 2" xfId="2188" xr:uid="{79877922-F839-4687-996F-93CB7F4EFF84}"/>
    <cellStyle name="Millares [0] 2 2 8" xfId="1195" xr:uid="{02F4DF1D-813A-4CE6-BFB7-7C325134B1A6}"/>
    <cellStyle name="Millares [0] 2 2 8 2" xfId="2330" xr:uid="{B2953B22-0341-45C7-96DD-217F123DBB59}"/>
    <cellStyle name="Millares [0] 2 2 9" xfId="1377" xr:uid="{110E02F3-B229-4A70-B918-C4701017ADA0}"/>
    <cellStyle name="Millares [0] 2 3" xfId="196" xr:uid="{00000000-0005-0000-0000-000035000000}"/>
    <cellStyle name="Millares [0] 2 3 2" xfId="343" xr:uid="{D31027CA-0678-4BF3-A71F-4AC1B89A3158}"/>
    <cellStyle name="Millares [0] 2 3 2 2" xfId="849" xr:uid="{C6AF1477-7855-4A2A-AEA0-4A5B83238081}"/>
    <cellStyle name="Millares [0] 2 3 2 2 2" xfId="2015" xr:uid="{2D072ADB-B344-414A-86EB-37BD8971E9A4}"/>
    <cellStyle name="Millares [0] 2 3 2 3" xfId="1540" xr:uid="{2B4E1FA2-9F9B-4013-BA76-B8F23E0D7ABA}"/>
    <cellStyle name="Millares [0] 2 3 3" xfId="703" xr:uid="{F03234DE-8140-48C3-9D06-443C75BEFF19}"/>
    <cellStyle name="Millares [0] 2 3 3 2" xfId="1872" xr:uid="{FC6B3269-B332-40D7-875C-FC47835ACA55}"/>
    <cellStyle name="Millares [0] 2 3 4" xfId="489" xr:uid="{1178493B-4D21-4F99-B021-7BAACB276968}"/>
    <cellStyle name="Millares [0] 2 3 4 2" xfId="1670" xr:uid="{7012E428-9935-4FF5-AA1C-C7B800BBD2C2}"/>
    <cellStyle name="Millares [0] 2 3 5" xfId="1048" xr:uid="{0817DCF8-85F4-43E7-B54D-9EAA44175DDA}"/>
    <cellStyle name="Millares [0] 2 3 5 2" xfId="2208" xr:uid="{11E99DF3-F0E2-4856-A664-BFA4B9CEE86D}"/>
    <cellStyle name="Millares [0] 2 3 6" xfId="1215" xr:uid="{E60BE5CD-BAA3-4E51-9A49-7D7A9C9A4307}"/>
    <cellStyle name="Millares [0] 2 3 6 2" xfId="2350" xr:uid="{CFD691EE-203B-4967-BA8B-F8BCB0AC1F0D}"/>
    <cellStyle name="Millares [0] 2 3 7" xfId="1397" xr:uid="{D9B1F883-16F4-4A0F-BAB4-8E1DA72AAF45}"/>
    <cellStyle name="Millares [0] 2 4" xfId="401" xr:uid="{1785E302-CBF5-491D-AD7B-9E1C8F66EF16}"/>
    <cellStyle name="Millares [0] 2 4 2" xfId="907" xr:uid="{F6ED8F07-9C73-401E-AC0D-DD7FB143D3B5}"/>
    <cellStyle name="Millares [0] 2 4 2 2" xfId="2071" xr:uid="{E0B38E01-C018-40C2-83F6-08CA59962910}"/>
    <cellStyle name="Millares [0] 2 4 3" xfId="522" xr:uid="{C127FFE0-B019-44F5-ABE3-46C883A19124}"/>
    <cellStyle name="Millares [0] 2 4 3 2" xfId="1703" xr:uid="{A3F102A8-BE80-4DA5-BB5C-BDE00C2E5A61}"/>
    <cellStyle name="Millares [0] 2 4 4" xfId="1596" xr:uid="{9F34F835-B301-4109-AD96-FFDCD83A44E8}"/>
    <cellStyle name="Millares [0] 2 5" xfId="256" xr:uid="{5CB41F96-AF09-4EB8-8FB8-09DE0F22702F}"/>
    <cellStyle name="Millares [0] 2 5 2" xfId="762" xr:uid="{88CF92A3-4D63-4FC4-A138-22C9C1E881C7}"/>
    <cellStyle name="Millares [0] 2 5 2 2" xfId="1928" xr:uid="{DCFDE6B4-4BB2-45A0-AA0B-8F9BFDBA2082}"/>
    <cellStyle name="Millares [0] 2 5 3" xfId="1453" xr:uid="{D6A5EEB8-2F7A-4DD2-A0DB-48EE2E43B1EC}"/>
    <cellStyle name="Millares [0] 2 6" xfId="626" xr:uid="{2588B926-E6F6-45D7-A304-FCBBB46E3CA0}"/>
    <cellStyle name="Millares [0] 2 6 2" xfId="1798" xr:uid="{6F7D79EB-2214-48B2-B793-76A834B2B3E5}"/>
    <cellStyle name="Millares [0] 2 7" xfId="427" xr:uid="{7BFF52A4-319E-4FFF-8E33-99FF67489A4D}"/>
    <cellStyle name="Millares [0] 2 7 2" xfId="1613" xr:uid="{2EFDA4DA-4C5D-4332-8A61-65AD23D98DBE}"/>
    <cellStyle name="Millares [0] 2 8" xfId="960" xr:uid="{7C70FA05-FACE-49F8-AC64-0B3A02B0DD36}"/>
    <cellStyle name="Millares [0] 2 8 2" xfId="2122" xr:uid="{2C1D2742-26E2-4F29-8A4A-F0ED8CC3A923}"/>
    <cellStyle name="Millares [0] 2 9" xfId="1119" xr:uid="{EB8D85B0-A8B8-4E6D-AB58-9208E4492AF5}"/>
    <cellStyle name="Millares [0] 2 9 2" xfId="2264" xr:uid="{5C6780A2-F3A6-404E-817F-FA0C4918CD47}"/>
    <cellStyle name="Millares [0] 3" xfId="115" xr:uid="{00000000-0005-0000-0000-000036000000}"/>
    <cellStyle name="Millares [0] 3 10" xfId="1325" xr:uid="{D9117D71-180E-47C8-9160-803F8B855654}"/>
    <cellStyle name="Millares [0] 3 2" xfId="188" xr:uid="{00000000-0005-0000-0000-000037000000}"/>
    <cellStyle name="Millares [0] 3 2 2" xfId="336" xr:uid="{D1C3A23E-8DA4-4CBB-8252-2105E3F698B5}"/>
    <cellStyle name="Millares [0] 3 2 2 2" xfId="842" xr:uid="{22FD0243-DBA7-426D-948A-3865A527EEBC}"/>
    <cellStyle name="Millares [0] 3 2 2 2 2" xfId="2008" xr:uid="{869B24FE-0330-4ED0-AF97-63A1034D4A4F}"/>
    <cellStyle name="Millares [0] 3 2 2 3" xfId="559" xr:uid="{F3CA4771-2DAB-468F-9AB6-CB6DC35579B5}"/>
    <cellStyle name="Millares [0] 3 2 2 3 2" xfId="1740" xr:uid="{C21121C8-8341-4D0C-944E-3A20BA066AF0}"/>
    <cellStyle name="Millares [0] 3 2 2 4" xfId="1533" xr:uid="{A989E9A7-80AE-475C-A75A-F11201FE8A17}"/>
    <cellStyle name="Millares [0] 3 2 3" xfId="512" xr:uid="{7CD269FD-E606-4547-AE22-C6E91C26DF4A}"/>
    <cellStyle name="Millares [0] 3 2 3 2" xfId="1693" xr:uid="{04962119-B870-4BC5-9D35-8448E1C20F09}"/>
    <cellStyle name="Millares [0] 3 2 4" xfId="697" xr:uid="{21F4A2F2-3CED-46F1-9F3C-2E1DC43062DD}"/>
    <cellStyle name="Millares [0] 3 2 4 2" xfId="1866" xr:uid="{2D2D730E-0B82-4704-96D8-43F9BCC03790}"/>
    <cellStyle name="Millares [0] 3 2 5" xfId="451" xr:uid="{265A9607-40DD-402F-9B5F-8D3DBEE33813}"/>
    <cellStyle name="Millares [0] 3 2 5 2" xfId="1633" xr:uid="{B7C89542-ADD0-4A80-A90A-ADF980EB9D04}"/>
    <cellStyle name="Millares [0] 3 2 6" xfId="1042" xr:uid="{AD02F912-2B79-4C52-AD94-A45579BDC05C}"/>
    <cellStyle name="Millares [0] 3 2 6 2" xfId="2202" xr:uid="{F9DE53A0-1E6C-4F31-9970-2D6C6982BE72}"/>
    <cellStyle name="Millares [0] 3 2 7" xfId="1209" xr:uid="{2A93ED6A-EF9A-4782-B4B2-8CE54B18915B}"/>
    <cellStyle name="Millares [0] 3 2 7 2" xfId="2344" xr:uid="{D9562F94-C394-4B18-A051-DEC68E878EFB}"/>
    <cellStyle name="Millares [0] 3 2 8" xfId="1391" xr:uid="{F9F41B2F-79BE-4346-AC5D-77CA286CEACD}"/>
    <cellStyle name="Millares [0] 3 3" xfId="270" xr:uid="{C6683D1C-E0AF-462B-834B-D0CACB64B0AB}"/>
    <cellStyle name="Millares [0] 3 3 2" xfId="776" xr:uid="{D97C9AEE-6CE0-466E-B27C-DD2EE99A508B}"/>
    <cellStyle name="Millares [0] 3 3 2 2" xfId="1942" xr:uid="{3AA0BC3D-D0C8-48E4-BDA0-F9CCBDAF0ED7}"/>
    <cellStyle name="Millares [0] 3 3 3" xfId="547" xr:uid="{FD65EC08-8157-47FC-8DFE-FABDE4DFE74D}"/>
    <cellStyle name="Millares [0] 3 3 3 2" xfId="1728" xr:uid="{0E47317D-06EC-47D8-B868-4675BBACE055}"/>
    <cellStyle name="Millares [0] 3 3 4" xfId="1467" xr:uid="{2EB675EA-4DB1-4B74-8EB0-3354A5585B94}"/>
    <cellStyle name="Millares [0] 3 4" xfId="531" xr:uid="{F7027355-20EF-43CD-9365-E482A60FE7AA}"/>
    <cellStyle name="Millares [0] 3 4 2" xfId="1712" xr:uid="{777680E1-94EC-4A79-93CB-F3EE169CAACE}"/>
    <cellStyle name="Millares [0] 3 5" xfId="501" xr:uid="{6B166ACC-3303-42ED-9D7B-2A0ABC0C8FC4}"/>
    <cellStyle name="Millares [0] 3 5 2" xfId="1682" xr:uid="{890D4091-D223-49EE-81E5-038AAF6B061E}"/>
    <cellStyle name="Millares [0] 3 6" xfId="628" xr:uid="{F6A4B6B1-877F-4732-A672-425E998243FD}"/>
    <cellStyle name="Millares [0] 3 6 2" xfId="1800" xr:uid="{D74E8407-1E26-45A0-BB3B-EF8295990357}"/>
    <cellStyle name="Millares [0] 3 7" xfId="438" xr:uid="{04FFC232-67D8-4028-A0C1-4AC368BEBF2D}"/>
    <cellStyle name="Millares [0] 3 7 2" xfId="1620" xr:uid="{430BDC69-EAEF-4E8D-840D-CBCB30B2BEA4}"/>
    <cellStyle name="Millares [0] 3 8" xfId="976" xr:uid="{F915B97E-B920-4837-961F-7910BAF4C342}"/>
    <cellStyle name="Millares [0] 3 8 2" xfId="2136" xr:uid="{FB2963AE-470A-40A1-AF4A-076E2AB273CD}"/>
    <cellStyle name="Millares [0] 3 9" xfId="1143" xr:uid="{3E4B9840-793C-4744-95E0-2117211F951E}"/>
    <cellStyle name="Millares [0] 3 9 2" xfId="2278" xr:uid="{DEF87D06-D176-45EC-98A8-8A45B5740AE8}"/>
    <cellStyle name="Millares [0] 4" xfId="118" xr:uid="{00000000-0005-0000-0000-000038000000}"/>
    <cellStyle name="Millares [0] 4 2" xfId="556" xr:uid="{6DB3577C-6046-4D63-BE75-3B7875CAC95F}"/>
    <cellStyle name="Millares [0] 4 2 2" xfId="1737" xr:uid="{CA3783AC-FFF6-4842-8857-408EB2F4538F}"/>
    <cellStyle name="Millares [0] 4 3" xfId="535" xr:uid="{3462B91A-B383-4331-99B3-A28D8BF95B46}"/>
    <cellStyle name="Millares [0] 4 3 2" xfId="1716" xr:uid="{870241FE-0785-43BA-BC33-BF96B32CF8FD}"/>
    <cellStyle name="Millares [0] 4 4" xfId="509" xr:uid="{3883605B-6033-4D54-BCA5-1A3A4CD9FD76}"/>
    <cellStyle name="Millares [0] 4 4 2" xfId="1690" xr:uid="{8F14B4CC-1FF8-4EAB-8F30-4AAEA5B502C2}"/>
    <cellStyle name="Millares [0] 4 5" xfId="631" xr:uid="{82F795CA-B937-423D-A7E7-5057CB19130D}"/>
    <cellStyle name="Millares [0] 4 6" xfId="448" xr:uid="{AD4DC620-6992-4AF6-8E75-8346B3A475E3}"/>
    <cellStyle name="Millares [0] 4 6 2" xfId="1630" xr:uid="{AF9C5A26-DB9C-4337-AC77-4B2336D65F31}"/>
    <cellStyle name="Millares [0] 4 8" xfId="570" xr:uid="{FE1842AE-EC3E-4F18-A745-D955FA62F459}"/>
    <cellStyle name="Millares [0] 4 8 2" xfId="1750" xr:uid="{C8BC1CCA-6E10-44AE-B2F5-5F3E4AB379BE}"/>
    <cellStyle name="Millares [0] 5" xfId="190" xr:uid="{00000000-0005-0000-0000-000039000000}"/>
    <cellStyle name="Millares [0] 5 2" xfId="338" xr:uid="{7C0F8ACD-0D20-4A7B-9422-4F615D0E3B41}"/>
    <cellStyle name="Millares [0] 5 2 2" xfId="844" xr:uid="{FC66ED83-29E7-46A8-8DF2-E88C0C653D60}"/>
    <cellStyle name="Millares [0] 5 2 2 2" xfId="2010" xr:uid="{F3CF8AC7-84BB-4EF6-9F86-501EDB694563}"/>
    <cellStyle name="Millares [0] 5 2 3" xfId="561" xr:uid="{A28BFE98-52E7-4ED6-8B19-B1C48CEF13BC}"/>
    <cellStyle name="Millares [0] 5 2 3 2" xfId="1742" xr:uid="{84E5AA97-21AB-4EC1-A188-667631FFF0FA}"/>
    <cellStyle name="Millares [0] 5 2 4" xfId="1535" xr:uid="{F2A063A7-BCF0-4C3D-A1B5-ADE857F7FD96}"/>
    <cellStyle name="Millares [0] 5 3" xfId="523" xr:uid="{49EFDF2F-48B5-4DA7-AED5-F7F0C27754EB}"/>
    <cellStyle name="Millares [0] 5 3 2" xfId="1704" xr:uid="{5A917A67-0874-43A7-A866-F7110FB87776}"/>
    <cellStyle name="Millares [0] 5 4" xfId="515" xr:uid="{37D52FCD-1914-4686-9296-0783F1D4BE53}"/>
    <cellStyle name="Millares [0] 5 4 2" xfId="1696" xr:uid="{A9277CAC-58F7-42C2-85F7-637FE888DBD4}"/>
    <cellStyle name="Millares [0] 5 5" xfId="699" xr:uid="{A73DF8B9-1E2D-4B3B-ADFC-B7C6C4AE99FB}"/>
    <cellStyle name="Millares [0] 5 5 2" xfId="1868" xr:uid="{2C986F34-EA5A-4A79-870C-6FEA5DDF9F9C}"/>
    <cellStyle name="Millares [0] 5 6" xfId="471" xr:uid="{70B2D315-E222-4CA6-842C-FB6DCD6D62DC}"/>
    <cellStyle name="Millares [0] 5 6 2" xfId="1653" xr:uid="{DBFBE2F6-0F86-4818-93DC-601DC7757EC4}"/>
    <cellStyle name="Millares [0] 5 7" xfId="1044" xr:uid="{06611D72-B4A3-4A75-A566-F70E89B09DBB}"/>
    <cellStyle name="Millares [0] 5 7 2" xfId="2204" xr:uid="{3A826DD7-1C26-465A-AD63-97D14653D982}"/>
    <cellStyle name="Millares [0] 5 8" xfId="1211" xr:uid="{80DE4D4A-4F72-4F2D-9E19-80959108A0CD}"/>
    <cellStyle name="Millares [0] 5 8 2" xfId="2346" xr:uid="{8F49C3CF-4234-49D7-8D36-8C1AEE2B260A}"/>
    <cellStyle name="Millares [0] 5 9" xfId="1393" xr:uid="{023B8958-72BF-4B3D-8C21-A768478E762C}"/>
    <cellStyle name="Millares [0] 6" xfId="194" xr:uid="{00000000-0005-0000-0000-00003A000000}"/>
    <cellStyle name="Millares [0] 6 2" xfId="341" xr:uid="{07AA71B3-F4D0-48D2-9D62-DA78649E176D}"/>
    <cellStyle name="Millares [0] 6 2 2" xfId="847" xr:uid="{B9078A1C-EDA9-4581-ACDE-7F64DF211775}"/>
    <cellStyle name="Millares [0] 6 2 2 2" xfId="2013" xr:uid="{484C215B-A579-44D1-8B4F-9068F1827D7F}"/>
    <cellStyle name="Millares [0] 6 2 3" xfId="566" xr:uid="{3B33F298-E1C3-44DD-BAB4-BC8B6F0C4CFE}"/>
    <cellStyle name="Millares [0] 6 2 3 2" xfId="1747" xr:uid="{CB546C25-3C2B-4FAA-9C61-D86C5153F863}"/>
    <cellStyle name="Millares [0] 6 2 4" xfId="1538" xr:uid="{051F3A61-D989-4B1C-88B9-C5E76CF81ABB}"/>
    <cellStyle name="Millares [0] 6 3" xfId="536" xr:uid="{DF756087-78AE-46AD-8B4F-9A4A895B2700}"/>
    <cellStyle name="Millares [0] 6 3 2" xfId="1717" xr:uid="{6D1B6D2F-786F-4830-9705-A44C8A96414D}"/>
    <cellStyle name="Millares [0] 6 4" xfId="520" xr:uid="{E41741AB-3528-4DBB-BC46-625730A46289}"/>
    <cellStyle name="Millares [0] 6 4 2" xfId="1701" xr:uid="{6A6FA86C-85CD-4336-B5DE-4C5ED3AE2F86}"/>
    <cellStyle name="Millares [0] 6 5" xfId="702" xr:uid="{8CE58780-6052-45C4-9EA6-5EB3843E1628}"/>
    <cellStyle name="Millares [0] 6 5 2" xfId="1871" xr:uid="{098E4E95-E097-486B-925C-BB3886A3C9DE}"/>
    <cellStyle name="Millares [0] 6 6" xfId="484" xr:uid="{F57B3140-26D7-4686-99CA-7874DD070EC9}"/>
    <cellStyle name="Millares [0] 6 6 2" xfId="1665" xr:uid="{14F52F1D-58A3-4392-ADC4-22503ACA2A7E}"/>
    <cellStyle name="Millares [0] 7" xfId="470" xr:uid="{3652625A-8185-4951-91B0-481469A3B584}"/>
    <cellStyle name="Millares [0] 7 2" xfId="1652" xr:uid="{75FCC0D3-EDFB-42A6-B17E-263C82A5DF14}"/>
    <cellStyle name="Millares [0] 8" xfId="542" xr:uid="{77AD7438-71A9-4EEE-8DEB-888611E6030C}"/>
    <cellStyle name="Millares [0] 8 2" xfId="1723" xr:uid="{18AE4EE8-8F19-45B7-A1A6-CC81952F8BD9}"/>
    <cellStyle name="Millares [0] 9" xfId="498" xr:uid="{81CC65B7-A5EF-4378-888F-94C0A9A66DDA}"/>
    <cellStyle name="Millares [0] 9 2" xfId="1679" xr:uid="{5740F314-04D8-4E02-87C9-5CF02AB8ABDB}"/>
    <cellStyle name="Millares 10" xfId="208" xr:uid="{A6BFEB29-F9CC-4328-A8AA-67C077D1F7C1}"/>
    <cellStyle name="Millares 10 2" xfId="487" xr:uid="{D4F62227-C770-4774-B3E4-117534AB2E30}"/>
    <cellStyle name="Millares 10 2 2" xfId="1668" xr:uid="{B7007781-5CD7-4876-88AF-4662832FDE62}"/>
    <cellStyle name="Millares 10 3" xfId="714" xr:uid="{A74B4F91-CA26-4666-99F9-56D943A140B2}"/>
    <cellStyle name="Millares 10 4" xfId="454" xr:uid="{7EE3DD21-5D81-4275-8C5F-9CC293387FBB}"/>
    <cellStyle name="Millares 10 4 2" xfId="1636" xr:uid="{B37656B0-8D8C-4927-A955-CEEAA123E073}"/>
    <cellStyle name="Millares 11" xfId="402" xr:uid="{67985CD7-5E97-478A-997E-43C51F1616E2}"/>
    <cellStyle name="Millares 11 2" xfId="567" xr:uid="{85798A65-3A67-4A68-9C51-64F0F54EFE5E}"/>
    <cellStyle name="Millares 11 2 2" xfId="1748" xr:uid="{614372AC-804D-4B81-8D4C-116EE9D4E317}"/>
    <cellStyle name="Millares 11 3" xfId="521" xr:uid="{03BEC6CF-0EB0-4171-BB18-3C715CA67385}"/>
    <cellStyle name="Millares 11 3 2" xfId="1702" xr:uid="{31E0DA8D-5E88-4989-BCF7-FE3B2F5DB061}"/>
    <cellStyle name="Millares 11 4" xfId="908" xr:uid="{9CC6A4C2-FBEB-4BB5-B805-657F6B0BB1C0}"/>
    <cellStyle name="Millares 11 5" xfId="493" xr:uid="{40FB6E67-416C-438F-A8B8-86869D6392C9}"/>
    <cellStyle name="Millares 11 5 2" xfId="1674" xr:uid="{7AA3A068-FE00-48C0-8935-0B03BCA4C09C}"/>
    <cellStyle name="Millares 12" xfId="468" xr:uid="{DB0AB041-2DFB-4F92-B155-D339E704865D}"/>
    <cellStyle name="Millares 12 2" xfId="1650" xr:uid="{9D7D29F5-120A-4D80-8350-034ACCDE7647}"/>
    <cellStyle name="Millares 13" xfId="538" xr:uid="{DFC20CAC-AFD0-4BB3-9789-09846B650316}"/>
    <cellStyle name="Millares 13 2" xfId="1719" xr:uid="{4BBAC495-2290-45DC-9E7F-E512D76C8A58}"/>
    <cellStyle name="Millares 14" xfId="537" xr:uid="{067CE592-4035-4D3D-8B30-8D36AC175208}"/>
    <cellStyle name="Millares 14 2" xfId="1718" xr:uid="{860460A5-1D86-4F8E-8FCC-7075F31B9FF2}"/>
    <cellStyle name="Millares 15" xfId="524" xr:uid="{51AD980F-1AD9-4F3D-8EB1-F2DC1A3931DA}"/>
    <cellStyle name="Millares 15 2" xfId="1705" xr:uid="{F674B882-B346-4104-B1D0-FCA76FF15666}"/>
    <cellStyle name="Millares 16" xfId="494" xr:uid="{AF1256FD-D82C-4F10-A29D-E54C2607548C}"/>
    <cellStyle name="Millares 16 2" xfId="1675" xr:uid="{BD7079A8-932C-4E3B-B3BB-A96A023DBBE6}"/>
    <cellStyle name="Millares 17" xfId="195" xr:uid="{00000000-0005-0000-0000-00003B000000}"/>
    <cellStyle name="Millares 17 2" xfId="342" xr:uid="{9D07C33A-1210-4C0B-8EC1-400B7342F5CB}"/>
    <cellStyle name="Millares 17 2 2" xfId="200" xr:uid="{00000000-0005-0000-0000-00003C000000}"/>
    <cellStyle name="Millares 17 2 2 2" xfId="346" xr:uid="{E715F3C9-65EF-401F-830B-BF923B571CD6}"/>
    <cellStyle name="Millares 17 2 2 2 2" xfId="852" xr:uid="{BE7444FA-2097-4B2F-8AFE-B88D80150A1C}"/>
    <cellStyle name="Millares 17 2 2 2 2 2" xfId="2018" xr:uid="{076AEE7C-FBC6-4DD6-AC7B-5CA534E52ACC}"/>
    <cellStyle name="Millares 17 2 2 2 3" xfId="1543" xr:uid="{800FD91F-0648-473C-84AB-DE9381FC0011}"/>
    <cellStyle name="Millares 17 2 2 3" xfId="706" xr:uid="{9F3F0632-7406-4030-AAA1-E4385811A4FF}"/>
    <cellStyle name="Millares 17 2 2 3 2" xfId="1875" xr:uid="{263A1A84-6357-462B-8250-F64A900483AA}"/>
    <cellStyle name="Millares 17 2 2 4" xfId="1051" xr:uid="{0DB0A259-05FD-4D74-8400-C0BC8FDD7EE3}"/>
    <cellStyle name="Millares 17 2 2 4 2" xfId="2211" xr:uid="{0C80766B-903E-4511-8E85-956591E7FFB4}"/>
    <cellStyle name="Millares 17 2 2 5" xfId="1218" xr:uid="{47C7604B-0FC8-4B1F-8C55-EECF99DA63CD}"/>
    <cellStyle name="Millares 17 2 2 5 2" xfId="2353" xr:uid="{8F8791F2-2BFB-4A9A-8662-3E42BD85DD5C}"/>
    <cellStyle name="Millares 17 2 2 6" xfId="1400" xr:uid="{629FC22B-37EB-4944-9C64-3FBBBDC385AE}"/>
    <cellStyle name="Millares 17 2 3" xfId="848" xr:uid="{0AD7E361-C647-453E-8E88-7F983DB8FFCA}"/>
    <cellStyle name="Millares 17 2 3 2" xfId="2014" xr:uid="{49C6ED1F-EF17-4505-84C8-32225707528B}"/>
    <cellStyle name="Millares 17 2 4" xfId="1539" xr:uid="{200EABF9-EC15-479F-A88B-59A5A0E10523}"/>
    <cellStyle name="Millares 17 3" xfId="514" xr:uid="{61827767-D5E2-4DB1-890B-7F16998160B3}"/>
    <cellStyle name="Millares 17 3 2" xfId="1695" xr:uid="{0ADF7618-5F25-4C62-A280-667B1734BDC7}"/>
    <cellStyle name="Millares 17 4" xfId="1047" xr:uid="{BD004090-4E6B-4274-9B46-FE3B90745482}"/>
    <cellStyle name="Millares 17 4 2" xfId="2207" xr:uid="{C87BF53A-4725-43E0-B220-EE46D64D82AA}"/>
    <cellStyle name="Millares 17 5" xfId="1214" xr:uid="{43E6F4F0-1F12-4400-AF91-96C4CF22B218}"/>
    <cellStyle name="Millares 17 5 2" xfId="2349" xr:uid="{5118593B-9C46-4A2D-A8E1-72E4FD575624}"/>
    <cellStyle name="Millares 17 6" xfId="1396" xr:uid="{4A071748-53CD-49C8-92D0-4DFC4EA89FAC}"/>
    <cellStyle name="Millares 18" xfId="199" xr:uid="{00000000-0005-0000-0000-00003D000000}"/>
    <cellStyle name="Millares 18 2" xfId="345" xr:uid="{027A53C6-D2B7-48E6-9C86-EC1F152D6CC5}"/>
    <cellStyle name="Millares 18 2 2" xfId="851" xr:uid="{A940043A-11C4-4B4E-A534-7CA769B07A90}"/>
    <cellStyle name="Millares 18 2 2 2" xfId="2017" xr:uid="{B5191E13-6753-4F2F-BB1A-7AA259009B01}"/>
    <cellStyle name="Millares 18 2 3" xfId="1542" xr:uid="{3D12602C-19ED-4A6B-A072-E2468CD73F0C}"/>
    <cellStyle name="Millares 18 3" xfId="705" xr:uid="{EC48A7C4-CA07-4D04-963D-EF9FC34E7080}"/>
    <cellStyle name="Millares 18 3 2" xfId="1874" xr:uid="{516B70D9-172B-4720-B4FD-7BEB46924EAC}"/>
    <cellStyle name="Millares 18 4" xfId="1050" xr:uid="{BD834977-C7BF-471F-A9C3-44D75FC0EB88}"/>
    <cellStyle name="Millares 18 4 2" xfId="2210" xr:uid="{23EF5878-73D8-44CD-88F7-813B978E94B0}"/>
    <cellStyle name="Millares 18 5" xfId="1217" xr:uid="{BD457D18-E094-4F9A-A038-6B9883791723}"/>
    <cellStyle name="Millares 18 5 2" xfId="2352" xr:uid="{F6A33594-5F4D-4C70-93E7-BCF3A93B7ADD}"/>
    <cellStyle name="Millares 18 6" xfId="1399" xr:uid="{D654D4B5-41B6-49F9-B535-58DACB21F1A1}"/>
    <cellStyle name="Millares 19" xfId="575" xr:uid="{B928232C-57D2-4602-A123-ABE5EC97C331}"/>
    <cellStyle name="Millares 19 2" xfId="435" xr:uid="{DB78821F-E6E1-4E4B-8424-343D7A2695F0}"/>
    <cellStyle name="Millares 19 2 2" xfId="450" xr:uid="{C307CD47-4E50-4644-8736-D0CDCF6DD613}"/>
    <cellStyle name="Millares 19 2 2 2" xfId="558" xr:uid="{646BD18B-68AC-4B64-822E-DBB58D1B19B5}"/>
    <cellStyle name="Millares 19 2 2 2 2" xfId="1739" xr:uid="{49FDDF67-E312-4AE2-A725-581EDC6951E9}"/>
    <cellStyle name="Millares 19 2 2 3" xfId="511" xr:uid="{F7EECF0E-1563-46F4-BAEE-47CBA3F4D42C}"/>
    <cellStyle name="Millares 19 2 2 3 2" xfId="1692" xr:uid="{DBDF55D8-89AF-4492-92AD-117124599C65}"/>
    <cellStyle name="Millares 19 2 2 4" xfId="1632" xr:uid="{20BBDE80-9E12-4ECA-9609-BC3F3061BA4A}"/>
    <cellStyle name="Millares 19 2 3" xfId="546" xr:uid="{F2245A48-DA0F-44C6-A433-CD33A65769CF}"/>
    <cellStyle name="Millares 19 2 3 2" xfId="1727" xr:uid="{745C99CC-4641-457E-A4A5-7CBA8B3AD900}"/>
    <cellStyle name="Millares 19 2 4" xfId="500" xr:uid="{3C10C013-3A7C-4C95-A90D-5CDC3AD069FA}"/>
    <cellStyle name="Millares 19 2 4 2" xfId="1681" xr:uid="{BAD0FB70-57EB-46E9-A900-534A4762E73D}"/>
    <cellStyle name="Millares 19 2 5" xfId="1619" xr:uid="{884342A1-E651-47B1-8756-A5FBF18753FA}"/>
    <cellStyle name="Millares 2" xfId="8" xr:uid="{00000000-0005-0000-0000-00003E000000}"/>
    <cellStyle name="Millares 2 2" xfId="416" xr:uid="{B49F405F-93AA-43C2-A156-F7932AC59AF2}"/>
    <cellStyle name="Millares 2 2 2" xfId="446" xr:uid="{BD6B12CA-6E42-4233-B650-B2165CA242CD}"/>
    <cellStyle name="Millares 2 2 2 2" xfId="554" xr:uid="{602CC7A4-D5B3-48F1-A3E9-FC871B9DBDE4}"/>
    <cellStyle name="Millares 2 2 2 2 2" xfId="1735" xr:uid="{C52C66EE-F239-4571-ABB0-07EF1B03FD0D}"/>
    <cellStyle name="Millares 2 2 2 3" xfId="507" xr:uid="{D2A824AD-E0D7-4965-8698-29B60997EBD0}"/>
    <cellStyle name="Millares 2 2 2 3 2" xfId="1688" xr:uid="{F599F2D5-7DB9-47A7-A71B-C1F450A131E6}"/>
    <cellStyle name="Millares 2 2 2 4" xfId="1628" xr:uid="{4E04F6B6-76A0-440F-90FE-01895E8BE00F}"/>
    <cellStyle name="Millares 2 2 3" xfId="541" xr:uid="{10510B2F-51C6-4B01-89D2-3CD09CD1E84C}"/>
    <cellStyle name="Millares 2 2 3 2" xfId="1722" xr:uid="{E4088019-FFCC-42EC-AE93-F459987D5A5A}"/>
    <cellStyle name="Millares 2 2 4" xfId="529" xr:uid="{39845F2E-DFD8-47CB-BB3D-6A84C71A4E09}"/>
    <cellStyle name="Millares 2 2 4 2" xfId="1710" xr:uid="{36627568-24F4-4B7C-AD13-EF36251CD020}"/>
    <cellStyle name="Millares 2 2 5" xfId="497" xr:uid="{14C38B37-4C20-4A2F-B190-0E48B9456FB2}"/>
    <cellStyle name="Millares 2 2 5 2" xfId="1678" xr:uid="{CAF25719-01D7-42C7-8A3F-60A7DA599E48}"/>
    <cellStyle name="Millares 2 2 6" xfId="1605" xr:uid="{6DAC21CB-E3FE-4F26-AA43-D025DF5BEBDF}"/>
    <cellStyle name="Millares 2 3" xfId="434" xr:uid="{240A4303-031A-481A-B333-2CBBB7ED35D9}"/>
    <cellStyle name="Millares 2 4" xfId="439" xr:uid="{3B9DACD6-35C3-4144-A742-84B8221ADCB6}"/>
    <cellStyle name="Millares 2 4 2" xfId="469" xr:uid="{4EB7D641-E20B-4607-8156-F74A865242F5}"/>
    <cellStyle name="Millares 2 4 2 2" xfId="1651" xr:uid="{69A6CE2C-04B8-4AC0-820C-F95AC9B419D4}"/>
    <cellStyle name="Millares 2 4 3" xfId="1621" xr:uid="{49AE70A0-054A-4ACB-B81B-5869944C55D3}"/>
    <cellStyle name="Millares 2 5" xfId="577" xr:uid="{4971869A-7EFC-4665-88D3-66461E95B397}"/>
    <cellStyle name="Millares 2 6" xfId="415" xr:uid="{EC107E7A-ACD8-4930-80E2-2D0FB755D8EB}"/>
    <cellStyle name="Millares 20" xfId="405" xr:uid="{D2DC9879-4A45-492E-BCD2-C002B6E24B90}"/>
    <cellStyle name="Millares 20 2" xfId="1599" xr:uid="{1C683246-86D7-4A83-8840-9E6589141CD4}"/>
    <cellStyle name="Millares 21" xfId="910" xr:uid="{79279A3E-6AEA-42FA-8F58-6FA8BAAC820D}"/>
    <cellStyle name="Millares 22" xfId="962" xr:uid="{C74363A3-BFE8-44D7-BC7F-2A477B5AE0D4}"/>
    <cellStyle name="Millares 23" xfId="1057" xr:uid="{B2271084-E77F-44E2-AC59-749449753862}"/>
    <cellStyle name="Millares 24" xfId="1059" xr:uid="{9A8C25E0-D2C8-46BA-BA74-94ED2D443B57}"/>
    <cellStyle name="Millares 25" xfId="1061" xr:uid="{14ECFD0E-43BC-4593-BFCB-AAB83FB5293D}"/>
    <cellStyle name="Millares 26" xfId="1060" xr:uid="{AEC34364-217B-4CD1-BB7A-082BB2845065}"/>
    <cellStyle name="Millares 27" xfId="1058" xr:uid="{721658C5-B08B-4A01-8422-2A456570C51D}"/>
    <cellStyle name="Millares 28" xfId="961" xr:uid="{759269D7-1513-4AEC-9472-CEDC304B994E}"/>
    <cellStyle name="Millares 29" xfId="1056" xr:uid="{576C255C-A9B0-4541-9617-38F6D4708A58}"/>
    <cellStyle name="Millares 3" xfId="9" xr:uid="{00000000-0005-0000-0000-00003F000000}"/>
    <cellStyle name="Millares 3 2" xfId="119" xr:uid="{00000000-0005-0000-0000-000040000000}"/>
    <cellStyle name="Millares 3 2 2" xfId="272" xr:uid="{99DEAFDD-A3CF-439E-92AF-9A10D204468E}"/>
    <cellStyle name="Millares 3 2 2 2" xfId="778" xr:uid="{2D2CFB6D-89F0-4A95-B04A-D3315035CAFA}"/>
    <cellStyle name="Millares 3 2 2 2 2" xfId="1944" xr:uid="{0C40F249-9B61-45BE-8776-731166B48144}"/>
    <cellStyle name="Millares 3 2 2 3" xfId="1469" xr:uid="{61E56C3F-F1F1-43F5-9B0B-00391DB995EE}"/>
    <cellStyle name="Millares 3 2 3" xfId="632" xr:uid="{EB76873E-1A9C-484E-80A8-D2058A8E9065}"/>
    <cellStyle name="Millares 3 2 3 2" xfId="1802" xr:uid="{ACE4F0B1-7433-47F3-8A8D-D18141258EB1}"/>
    <cellStyle name="Millares 3 2 4" xfId="978" xr:uid="{B3459401-0762-43CA-8B13-AB4C3C11EC4F}"/>
    <cellStyle name="Millares 3 2 4 2" xfId="2138" xr:uid="{C28CBAE3-94AE-4F88-88D4-5D61D6A079B5}"/>
    <cellStyle name="Millares 3 2 5" xfId="1145" xr:uid="{09550344-5795-47CD-94DA-2EFA20FBA253}"/>
    <cellStyle name="Millares 3 2 5 2" xfId="2280" xr:uid="{070B924E-C9EC-464E-BD2A-D629233EF64D}"/>
    <cellStyle name="Millares 3 2 6" xfId="1327" xr:uid="{6D9A0C1E-55E4-406E-8DDC-1BBC7C6CD3CE}"/>
    <cellStyle name="Millares 3 3" xfId="578" xr:uid="{235C1DCD-195F-43DE-9222-667D7BC7A9BF}"/>
    <cellStyle name="Millares 3 3 2" xfId="1752" xr:uid="{5054F862-E803-48A1-91EE-E37AF09F2C7E}"/>
    <cellStyle name="Millares 3 4" xfId="417" xr:uid="{B67C13F2-D217-494B-93B0-FD2DE353CAD1}"/>
    <cellStyle name="Millares 30" xfId="1055" xr:uid="{284D44CC-204D-48E9-91FB-D777BF1AA79C}"/>
    <cellStyle name="Millares 31" xfId="1064" xr:uid="{CDDE8907-8D49-413A-8710-D8CF41C33130}"/>
    <cellStyle name="Millares 32" xfId="1123" xr:uid="{9A8486C8-3A3B-44E3-B2BF-DBDA308D8B84}"/>
    <cellStyle name="Millares 33" xfId="1230" xr:uid="{8C245F1B-12A8-4B31-9AEC-68E8A01B9C74}"/>
    <cellStyle name="Millares 34" xfId="1239" xr:uid="{59EBB829-E8B5-4926-BBA2-D8CBED1ACC8F}"/>
    <cellStyle name="Millares 35" xfId="1250" xr:uid="{A92B7AEB-099E-4FF3-B0B9-897C849DBD7C}"/>
    <cellStyle name="Millares 36" xfId="1247" xr:uid="{F0BA3435-8EF2-4F96-A2EF-CE2B8A0FE86C}"/>
    <cellStyle name="Millares 37" xfId="1233" xr:uid="{5C243B25-9479-4E84-8B9C-6E2535E5F3BC}"/>
    <cellStyle name="Millares 38" xfId="1121" xr:uid="{9AA89FDD-08B2-47B6-AE18-FFEF5694DE89}"/>
    <cellStyle name="Millares 39" xfId="1224" xr:uid="{E6285357-ACBA-433C-A6C6-71BFB946CC02}"/>
    <cellStyle name="Millares 4" xfId="117" xr:uid="{00000000-0005-0000-0000-000041000000}"/>
    <cellStyle name="Millares 4 2" xfId="486" xr:uid="{CFAFEE9D-3CC4-485C-9A54-3D4DF8B7FD32}"/>
    <cellStyle name="Millares 4 2 2" xfId="1667" xr:uid="{D1548799-427C-4193-93A8-C86492C2D629}"/>
    <cellStyle name="Millares 4 3" xfId="474" xr:uid="{983D4945-83A0-4C79-85AC-5871EC764F5D}"/>
    <cellStyle name="Millares 4 3 2" xfId="563" xr:uid="{2F36239A-A41D-499D-81BA-4ABAAB4776C2}"/>
    <cellStyle name="Millares 4 3 2 2" xfId="1744" xr:uid="{C8F07DC1-7363-4285-B9C2-F8AD3011161B}"/>
    <cellStyle name="Millares 4 3 3" xfId="517" xr:uid="{35DB2B0C-FB34-44D7-9C68-CD988F33BF2A}"/>
    <cellStyle name="Millares 4 3 3 2" xfId="1698" xr:uid="{F3C7609E-20ED-4A3E-8C05-955FA2EFD442}"/>
    <cellStyle name="Millares 4 3 4" xfId="1656" xr:uid="{9589DAAC-0C6B-4E5E-ABE7-A4AE64B84A07}"/>
    <cellStyle name="Millares 4 4" xfId="545" xr:uid="{4B9BBA90-DAAB-47F0-898B-3AF2BD6D80C0}"/>
    <cellStyle name="Millares 4 4 2" xfId="1726" xr:uid="{A5B3B171-66DE-4CA2-8330-A6DB651BBE08}"/>
    <cellStyle name="Millares 4 5" xfId="525" xr:uid="{8872620E-7018-45C2-A459-DA4236B7303F}"/>
    <cellStyle name="Millares 4 5 2" xfId="1706" xr:uid="{0B921A5E-EBAA-4AC7-9ACB-A28CACF81F43}"/>
    <cellStyle name="Millares 4 6" xfId="630" xr:uid="{F75287E2-2519-4F0D-83EB-2F353DDFC653}"/>
    <cellStyle name="Millares 4 7" xfId="433" xr:uid="{5C5EF0B4-32C0-46B3-A661-313BFA3D782A}"/>
    <cellStyle name="Millares 4 7 2" xfId="1618" xr:uid="{5078B958-4C97-4017-8934-58B277901D12}"/>
    <cellStyle name="Millares 40" xfId="1223" xr:uid="{8C52A493-B2AD-4499-B10F-91EC90140E65}"/>
    <cellStyle name="Millares 41" xfId="1243" xr:uid="{6CE0C8DC-9F3C-44AF-BDE5-E7757EC0B4EB}"/>
    <cellStyle name="Millares 42" xfId="1229" xr:uid="{A950653B-382E-43F5-A700-F6521819B4DA}"/>
    <cellStyle name="Millares 43" xfId="1122" xr:uid="{0BFB454E-A023-40F4-8A5E-2D7E5B58FCEB}"/>
    <cellStyle name="Millares 44" xfId="1244" xr:uid="{75D9C9EB-1E88-4464-8E15-F9045C41678C}"/>
    <cellStyle name="Millares 45" xfId="1120" xr:uid="{98177F77-7D23-40ED-BEE4-FE4747CF4FD7}"/>
    <cellStyle name="Millares 46" xfId="1226" xr:uid="{B44F95B8-FF3D-4BAE-8976-B52542E0BA72}"/>
    <cellStyle name="Millares 47" xfId="1062" xr:uid="{330A7BF1-4AFF-4CB9-B92F-BB566AB209AE}"/>
    <cellStyle name="Millares 48" xfId="1129" xr:uid="{25BC8E81-59A8-4EA9-AA78-2162D8726B1E}"/>
    <cellStyle name="Millares 49" xfId="1069" xr:uid="{3573B443-FEED-4A5F-8FCF-559A5066E687}"/>
    <cellStyle name="Millares 5" xfId="124" xr:uid="{00000000-0005-0000-0000-000042000000}"/>
    <cellStyle name="Millares 5 2" xfId="203" xr:uid="{00000000-0005-0000-0000-000043000000}"/>
    <cellStyle name="Millares 5 2 2" xfId="349" xr:uid="{95D87D46-7D6C-4E25-AB15-818857662688}"/>
    <cellStyle name="Millares 5 2 2 2" xfId="855" xr:uid="{5E212618-E0BB-40AB-B962-6C0EBEC56C77}"/>
    <cellStyle name="Millares 5 2 2 2 2" xfId="2021" xr:uid="{FD51A941-BCDF-49FB-A92A-408429EE336C}"/>
    <cellStyle name="Millares 5 2 2 3" xfId="1546" xr:uid="{1C5A9947-15E2-42A5-9D94-20D29925C52B}"/>
    <cellStyle name="Millares 5 2 3" xfId="709" xr:uid="{E5346386-2A4E-4703-A6FE-572298283FA1}"/>
    <cellStyle name="Millares 5 2 3 2" xfId="1878" xr:uid="{53340247-21F4-4D37-9037-108B72127370}"/>
    <cellStyle name="Millares 5 2 4" xfId="490" xr:uid="{85D9F5A0-ED72-472A-AD34-CA3F0922B239}"/>
    <cellStyle name="Millares 5 2 4 2" xfId="1671" xr:uid="{8CB35115-1754-4282-8932-097059E43897}"/>
    <cellStyle name="Millares 5 2 5" xfId="1054" xr:uid="{600454B7-2BE2-4616-8494-49BBBCCE0595}"/>
    <cellStyle name="Millares 5 2 5 2" xfId="2214" xr:uid="{C809DA87-FF8D-40AA-8547-98326FD715CE}"/>
    <cellStyle name="Millares 5 2 6" xfId="1221" xr:uid="{EDD4C88F-8ED4-4B51-BA06-6B77E534D052}"/>
    <cellStyle name="Millares 5 2 6 2" xfId="2356" xr:uid="{0F9A9BC8-FBA1-485C-B80F-A7AF6E35A8C2}"/>
    <cellStyle name="Millares 5 2 7" xfId="1403" xr:uid="{AF46E859-B933-4C50-91D8-C340C8618704}"/>
    <cellStyle name="Millares 5 3" xfId="482" xr:uid="{FC72216E-10F7-4243-8AC6-3DD6D511502B}"/>
    <cellStyle name="Millares 5 3 2" xfId="564" xr:uid="{55C5964E-A898-4AC1-95B4-02FC182055D2}"/>
    <cellStyle name="Millares 5 3 2 2" xfId="1745" xr:uid="{96AA5C00-7AC3-4DA9-BE2C-35B99887BDDF}"/>
    <cellStyle name="Millares 5 3 3" xfId="518" xr:uid="{C2FE3FEC-2E4D-480C-A33A-391CAEC11311}"/>
    <cellStyle name="Millares 5 3 3 2" xfId="1699" xr:uid="{4D05CBD5-1593-423D-A2F9-079ED160C513}"/>
    <cellStyle name="Millares 5 3 4" xfId="1663" xr:uid="{760CFDBD-C82A-47D9-A543-AE2D7D6AEE14}"/>
    <cellStyle name="Millares 5 4" xfId="544" xr:uid="{1A4D599E-E2B0-4340-895D-51AA62939EDE}"/>
    <cellStyle name="Millares 5 4 2" xfId="1725" xr:uid="{A5A8EDF1-A994-4E47-ABB3-4C0F7DAE1E9A}"/>
    <cellStyle name="Millares 5 5" xfId="533" xr:uid="{0E04B140-01B8-4C7C-B77C-CE114870BEDC}"/>
    <cellStyle name="Millares 5 5 2" xfId="1714" xr:uid="{14343D7D-8614-4EBF-83FA-06B0F61BE7A7}"/>
    <cellStyle name="Millares 5 6" xfId="635" xr:uid="{011A0D22-2436-4499-ADF1-0BB1E4A972F4}"/>
    <cellStyle name="Millares 5 7" xfId="432" xr:uid="{9634ED41-C68D-4760-89C9-6F0ECEE4D43D}"/>
    <cellStyle name="Millares 5 7 2" xfId="1617" xr:uid="{E79C271D-98B0-42B0-8EE7-2DC954AA027B}"/>
    <cellStyle name="Millares 50" xfId="1066" xr:uid="{197A6AE7-727B-4EAC-817C-EBCC016ADD30}"/>
    <cellStyle name="Millares 51" xfId="1237" xr:uid="{6CF17C2A-1137-4522-9EEF-51F02B613E04}"/>
    <cellStyle name="Millares 52" xfId="1126" xr:uid="{FD01980B-E9A1-4378-8A59-2FA5ED4B5F66}"/>
    <cellStyle name="Millares 53" xfId="1238" xr:uid="{8AB5FA88-DE39-4EDB-9EE5-D58FEBBF98D1}"/>
    <cellStyle name="Millares 54" xfId="1251" xr:uid="{321027A1-602C-4F8C-BB4B-C1B32FDBC619}"/>
    <cellStyle name="Millares 55" xfId="1124" xr:uid="{CDF36A28-2225-4196-B918-367BDC908DD6}"/>
    <cellStyle name="Millares 56" xfId="1225" xr:uid="{356B491A-F08D-492C-8CE1-72D28A451BFF}"/>
    <cellStyle name="Millares 57" xfId="1235" xr:uid="{13449E36-0B1C-4076-A4D6-A213081EF526}"/>
    <cellStyle name="Millares 58" xfId="1139" xr:uid="{D85A9372-2199-42C6-8FD6-AA37FC2A11C8}"/>
    <cellStyle name="Millares 59" xfId="1228" xr:uid="{E20B77C6-D52D-4DA4-BBDB-584BF9E0CCCA}"/>
    <cellStyle name="Millares 6" xfId="350" xr:uid="{2CF6C39B-EFC4-4562-AC07-2A0A087839BA}"/>
    <cellStyle name="Millares 6 2" xfId="473" xr:uid="{43F67724-CF12-4A7E-9947-841907671F60}"/>
    <cellStyle name="Millares 6 2 2" xfId="1655" xr:uid="{DB99DD79-D8AA-4645-8518-68C2654C05B9}"/>
    <cellStyle name="Millares 6 3" xfId="483" xr:uid="{6308C9E7-3A02-4478-991C-67915080F894}"/>
    <cellStyle name="Millares 6 3 2" xfId="565" xr:uid="{5DB29963-5AD7-4F34-96C6-ACB9238E5110}"/>
    <cellStyle name="Millares 6 3 2 2" xfId="1746" xr:uid="{224976AC-185A-40A3-BA3C-7494B42E8E99}"/>
    <cellStyle name="Millares 6 3 3" xfId="519" xr:uid="{834E6F57-17EA-4518-A931-51001075F9DD}"/>
    <cellStyle name="Millares 6 3 3 2" xfId="1700" xr:uid="{C0DD014E-6ED1-44C1-8D94-7BF43E5702AF}"/>
    <cellStyle name="Millares 6 3 4" xfId="1664" xr:uid="{FAE38F0C-3A34-4E9D-9F33-8F98FE6F931A}"/>
    <cellStyle name="Millares 6 4" xfId="549" xr:uid="{DC1ED93E-4BEA-4DFB-B77D-3E1B09C3363B}"/>
    <cellStyle name="Millares 6 4 2" xfId="1730" xr:uid="{2665A91D-50ED-42AD-9288-CAB3E0BC9B74}"/>
    <cellStyle name="Millares 6 5" xfId="534" xr:uid="{964F31CB-6CBA-4724-A7D5-48F299A1C426}"/>
    <cellStyle name="Millares 6 5 2" xfId="1715" xr:uid="{0973F81E-4351-4F05-991D-C8EDB26DB781}"/>
    <cellStyle name="Millares 6 6" xfId="856" xr:uid="{6D1DC091-9358-4253-9B9E-A8E37C8A3F1C}"/>
    <cellStyle name="Millares 6 7" xfId="441" xr:uid="{58ADDF62-7E20-49C3-A915-90FD3EDF39EE}"/>
    <cellStyle name="Millares 6 7 2" xfId="1623" xr:uid="{620C9C4D-2B9A-4ED5-AB12-A87ACD36F047}"/>
    <cellStyle name="Millares 60" xfId="1227" xr:uid="{9FA13759-8D6E-44A8-B071-86027E0ED62B}"/>
    <cellStyle name="Millares 61" xfId="1248" xr:uid="{2BB52F9B-0654-4682-A42C-5D032418EF37}"/>
    <cellStyle name="Millares 62" xfId="1240" xr:uid="{E93CA8E0-277E-4F8A-91DB-B0875BBA067D}"/>
    <cellStyle name="Millares 63" xfId="1125" xr:uid="{07564D20-170B-40C7-8509-E61A1FCCD8FA}"/>
    <cellStyle name="Millares 64" xfId="1134" xr:uid="{28E3D75D-911C-44E3-9186-A6F509EF5862}"/>
    <cellStyle name="Millares 65" xfId="1241" xr:uid="{9CF851B5-6762-4A88-A5BD-2B02D80FCB11}"/>
    <cellStyle name="Millares 66" xfId="1255" xr:uid="{BBF6AEB3-CD9A-4287-8F15-277DECE542E7}"/>
    <cellStyle name="Millares 67" xfId="1071" xr:uid="{48EBBB65-409E-41FD-9908-6319102A2A25}"/>
    <cellStyle name="Millares 68" xfId="1070" xr:uid="{A9E04DF4-C9FD-497C-B8AD-3B002A72992F}"/>
    <cellStyle name="Millares 69" xfId="1068" xr:uid="{A97BC6D3-1395-4BA7-8C13-4F1DC47D5C6F}"/>
    <cellStyle name="Millares 7" xfId="353" xr:uid="{C95C3C3E-AD34-4B69-A17B-C8AB6CF6EE7D}"/>
    <cellStyle name="Millares 7 2" xfId="472" xr:uid="{CDF99E81-33C8-477A-A0AD-D7F4F555034D}"/>
    <cellStyle name="Millares 7 2 2" xfId="562" xr:uid="{D4FB195E-FFAE-4EB0-9D8A-65EA4A03162F}"/>
    <cellStyle name="Millares 7 2 2 2" xfId="1743" xr:uid="{AB173AD4-C62B-42BD-9276-6247CCE95283}"/>
    <cellStyle name="Millares 7 2 3" xfId="516" xr:uid="{0AD2A191-678B-40EB-A0BB-386D070ADEA8}"/>
    <cellStyle name="Millares 7 2 3 2" xfId="1697" xr:uid="{A49CB1BE-4559-492E-8A6B-F7A0D9B43B80}"/>
    <cellStyle name="Millares 7 2 4" xfId="1654" xr:uid="{23331A82-4FB8-4F8A-AEE7-E1326D8DED7E}"/>
    <cellStyle name="Millares 7 3" xfId="485" xr:uid="{DDC8F7EB-E06F-46BC-B036-02F6EB52E1FB}"/>
    <cellStyle name="Millares 7 3 2" xfId="1666" xr:uid="{1428477D-ECD1-4006-915E-6FCB5A3584EA}"/>
    <cellStyle name="Millares 7 4" xfId="550" xr:uid="{8BD4C067-D45B-4DE9-A0E6-45F55248448F}"/>
    <cellStyle name="Millares 7 4 2" xfId="1731" xr:uid="{E70D7EE8-F90A-44F1-AC2F-8A13E1010F06}"/>
    <cellStyle name="Millares 7 5" xfId="503" xr:uid="{F26B9794-6C57-4B9C-A37A-9B6C3D738888}"/>
    <cellStyle name="Millares 7 5 2" xfId="1684" xr:uid="{2ADB4136-BCA4-44E3-B188-B216D6D89863}"/>
    <cellStyle name="Millares 7 6" xfId="859" xr:uid="{75CDE365-C116-4B25-A025-8268F561642E}"/>
    <cellStyle name="Millares 7 7" xfId="442" xr:uid="{55636BF6-A6D8-4EEF-919E-EEABF712F8A4}"/>
    <cellStyle name="Millares 7 7 2" xfId="1624" xr:uid="{64B20EAF-EC96-4385-B982-6AD39FC05B6F}"/>
    <cellStyle name="Millares 70" xfId="1246" xr:uid="{9BB8E20D-391C-4934-8A81-EF435AA6EED3}"/>
    <cellStyle name="Millares 71" xfId="1253" xr:uid="{C1F778BD-5301-4E43-A053-E19671E047BB}"/>
    <cellStyle name="Millares 72" xfId="1242" xr:uid="{BDE74D30-8259-4835-A409-A94CE03DC457}"/>
    <cellStyle name="Millares 73" xfId="1258" xr:uid="{234F8AA7-BC46-4E52-909E-B0D2403B771D}"/>
    <cellStyle name="Millares 74" xfId="1254" xr:uid="{095860B7-3E06-41CC-A470-3573D67E1719}"/>
    <cellStyle name="Millares 75" xfId="1259" xr:uid="{4B0B83F9-E4A6-48BC-A08A-6977427E01D2}"/>
    <cellStyle name="Millares 76" xfId="1063" xr:uid="{DF6CCF04-8BD1-4D9D-9C04-E53B97DAAB98}"/>
    <cellStyle name="Millares 77" xfId="1252" xr:uid="{F9A5CACC-00ED-4801-AA78-3E3048C1A42D}"/>
    <cellStyle name="Millares 78" xfId="1234" xr:uid="{48C21E22-DF2D-4C14-A6F3-C309B4F4CF7E}"/>
    <cellStyle name="Millares 79" xfId="1257" xr:uid="{D16D9FD3-70D5-4BA6-B7A8-D54CAE89E32F}"/>
    <cellStyle name="Millares 8" xfId="202" xr:uid="{00000000-0005-0000-0000-000044000000}"/>
    <cellStyle name="Millares 8 2" xfId="348" xr:uid="{E751D9FC-ED61-47BE-BB00-5BDA34A13986}"/>
    <cellStyle name="Millares 8 2 2" xfId="854" xr:uid="{6928A72E-3EAD-485F-8CE8-DDDBAF6A274E}"/>
    <cellStyle name="Millares 8 2 2 2" xfId="2020" xr:uid="{F45EC6B8-65E4-4444-8683-DBD3F5E7718D}"/>
    <cellStyle name="Millares 8 2 3" xfId="491" xr:uid="{4F454383-B085-42BF-B5AA-09FD5F685B6C}"/>
    <cellStyle name="Millares 8 2 3 2" xfId="1672" xr:uid="{B8DCA217-1422-4152-B8B0-9E6CF0F6C8E0}"/>
    <cellStyle name="Millares 8 2 4" xfId="1545" xr:uid="{616DC995-357E-4035-AEBD-194BB2FA135D}"/>
    <cellStyle name="Millares 8 3" xfId="708" xr:uid="{C000CC53-9E7A-4BF3-9DB4-623F0C5EB7EE}"/>
    <cellStyle name="Millares 8 3 2" xfId="1877" xr:uid="{843444AE-432E-444D-9B7C-A4FD2FDF3FA9}"/>
    <cellStyle name="Millares 8 4" xfId="453" xr:uid="{8783C943-95DB-4845-AED9-B4209AAB8CFE}"/>
    <cellStyle name="Millares 8 4 2" xfId="1635" xr:uid="{F0F2C083-23C5-4D89-9566-34339F7CCDC5}"/>
    <cellStyle name="Millares 8 5" xfId="1053" xr:uid="{8C033F71-C193-4067-B29F-CB3E3EBE3F9F}"/>
    <cellStyle name="Millares 8 5 2" xfId="2213" xr:uid="{373D1217-847A-4AF8-ADC1-4BCC75E20085}"/>
    <cellStyle name="Millares 8 6" xfId="1220" xr:uid="{63A88585-01C3-4C23-ACA3-0F6E5FA4D34E}"/>
    <cellStyle name="Millares 8 6 2" xfId="2355" xr:uid="{05371CD7-E84B-4F94-A2D9-70122C907D6F}"/>
    <cellStyle name="Millares 8 7" xfId="1402" xr:uid="{0CFF34AF-C2D7-4F47-B63D-BC3C791FF662}"/>
    <cellStyle name="Millares 80" xfId="1245" xr:uid="{9246A889-3305-44D5-8E22-03D12D7CA4FD}"/>
    <cellStyle name="Millares 81" xfId="1231" xr:uid="{D5A0664E-9CE7-4FC8-AFBE-24079499B298}"/>
    <cellStyle name="Millares 82" xfId="1236" xr:uid="{AF68159A-23D6-4BA3-BD43-39ADD2483989}"/>
    <cellStyle name="Millares 83" xfId="1232" xr:uid="{C33CEA33-EEBE-4BCF-AFB0-B8B9E51BB32F}"/>
    <cellStyle name="Millares 84" xfId="1222" xr:uid="{C8645062-F422-4705-B00E-8FC965AB1470}"/>
    <cellStyle name="Millares 85" xfId="1249" xr:uid="{FE453DEE-D65E-4956-A2BA-5A3592449297}"/>
    <cellStyle name="Millares 86" xfId="1256" xr:uid="{D677F5F4-E5D3-402F-BFA1-DFB932DDE48B}"/>
    <cellStyle name="Millares 87" xfId="1260" xr:uid="{035F24BF-B0E9-49B4-9DB7-D0A13F1BF117}"/>
    <cellStyle name="Millares 88" xfId="1311" xr:uid="{CF888929-9522-428F-87EF-5A272125181C}"/>
    <cellStyle name="Millares 9" xfId="205" xr:uid="{BBE60CD5-71F4-40CB-8FD0-D2DD01271FF7}"/>
    <cellStyle name="Millares 9 2" xfId="481" xr:uid="{D8ED8EF3-00EC-48DA-9A41-57604A8EC159}"/>
    <cellStyle name="Millares 9 2 2" xfId="1662" xr:uid="{2C8E6825-EC49-432A-A215-6DB57DF158A6}"/>
    <cellStyle name="Millares 9 3" xfId="711" xr:uid="{CF25AA1B-75CF-4C8D-B55B-18EDB782F7D6}"/>
    <cellStyle name="Millares 9 4" xfId="431" xr:uid="{91D45488-300C-4EC7-9741-212F9DCC4C4D}"/>
    <cellStyle name="Millares 9 4 2" xfId="1616" xr:uid="{18F85986-4659-4C8B-9F22-D7AA9B0B0AD7}"/>
    <cellStyle name="Moneda [0]" xfId="403" builtinId="7"/>
    <cellStyle name="Moneda [0] 2" xfId="909" xr:uid="{AF439307-1171-49BA-B0FF-5C94FA49C2CB}"/>
    <cellStyle name="Moneda [0] 2 2" xfId="2072" xr:uid="{D9D65E6A-2FFF-4B16-8131-0F25BB9C996F}"/>
    <cellStyle name="Moneda [0] 3" xfId="1597" xr:uid="{BE5F0A78-6459-4B7D-8ADD-BCEC47D9F388}"/>
    <cellStyle name="Monetario" xfId="10" xr:uid="{00000000-0005-0000-0000-000046000000}"/>
    <cellStyle name="Neutral" xfId="81" builtinId="28" customBuiltin="1"/>
    <cellStyle name="Normal" xfId="0" builtinId="0"/>
    <cellStyle name="Normal 10" xfId="31" xr:uid="{00000000-0005-0000-0000-000049000000}"/>
    <cellStyle name="Normal 10 2" xfId="132" xr:uid="{00000000-0005-0000-0000-00004A000000}"/>
    <cellStyle name="Normal 10 2 2" xfId="280" xr:uid="{B1C0F33F-47F6-4847-AC3B-59D80C180F97}"/>
    <cellStyle name="Normal 10 2 2 2" xfId="786" xr:uid="{E521B192-8F4F-4951-97E6-ED7CA16C1B7E}"/>
    <cellStyle name="Normal 10 2 2 2 2" xfId="1952" xr:uid="{D4ADE56D-D4EB-46F1-889F-F047087D30EF}"/>
    <cellStyle name="Normal 10 2 2 3" xfId="1477" xr:uid="{3491EEF7-AA86-43FF-AB58-3F1CE1C351CD}"/>
    <cellStyle name="Normal 10 2 3" xfId="641" xr:uid="{BD932160-7935-4FD0-B82F-F626986545CA}"/>
    <cellStyle name="Normal 10 2 3 2" xfId="1810" xr:uid="{1380ACF4-F4D0-4DD9-83C8-17081E7590A4}"/>
    <cellStyle name="Normal 10 2 4" xfId="986" xr:uid="{EE126F23-5A92-4DD1-85FF-861129A88F85}"/>
    <cellStyle name="Normal 10 2 4 2" xfId="2146" xr:uid="{8A212F9E-804C-4A75-92AD-85328E271D9B}"/>
    <cellStyle name="Normal 10 2 5" xfId="1153" xr:uid="{DB337EA1-1F51-44D0-A78D-0BA2D32DE7CA}"/>
    <cellStyle name="Normal 10 2 5 2" xfId="2288" xr:uid="{3393C54E-6E56-447A-B51A-46B62F4F993C}"/>
    <cellStyle name="Normal 10 2 6" xfId="1335" xr:uid="{04C55158-2E63-4CAB-88AF-1FCC3990C943}"/>
    <cellStyle name="Normal 10 3" xfId="197" xr:uid="{00000000-0005-0000-0000-00004B000000}"/>
    <cellStyle name="Normal 10 4" xfId="359" xr:uid="{3D20B984-B529-48F1-AD71-55A8FF992BBE}"/>
    <cellStyle name="Normal 10 4 2" xfId="865" xr:uid="{9F808BE5-9C67-4C02-ACD6-79DCC2D3A74E}"/>
    <cellStyle name="Normal 10 4 2 2" xfId="2029" xr:uid="{D2CF5F72-7C65-4BA7-A7AA-DA2B4B39EFED}"/>
    <cellStyle name="Normal 10 4 3" xfId="1554" xr:uid="{4D0BFCB8-0057-4153-AD61-7D0160E1E215}"/>
    <cellStyle name="Normal 10 5" xfId="214" xr:uid="{9B805F54-D0C1-441B-948C-BA1515720A2F}"/>
    <cellStyle name="Normal 10 5 2" xfId="720" xr:uid="{5E2AD0F3-C041-418E-92B1-C8973CD546AC}"/>
    <cellStyle name="Normal 10 5 2 2" xfId="1886" xr:uid="{9CC8D121-C1E9-47D9-A8A4-AD975579E433}"/>
    <cellStyle name="Normal 10 5 3" xfId="1411" xr:uid="{F039E771-8D56-452C-A29B-03258CD16642}"/>
    <cellStyle name="Normal 10 6" xfId="430" xr:uid="{4ACFF665-488C-4CE7-8DC2-13046F05FFAC}"/>
    <cellStyle name="Normal 10 6 2" xfId="1615" xr:uid="{B65241D3-A89D-4F42-8162-601D9955C076}"/>
    <cellStyle name="Normal 10 7" xfId="918" xr:uid="{268893CB-5BAC-4204-BFF3-4E12DAFED05B}"/>
    <cellStyle name="Normal 10 7 2" xfId="2080" xr:uid="{8A71CF2E-C341-44D3-AF2F-F46F7E9EA14D}"/>
    <cellStyle name="Normal 10 8" xfId="1077" xr:uid="{5483447A-4E92-4099-A296-D18ED071D50D}"/>
    <cellStyle name="Normal 10 8 2" xfId="2222" xr:uid="{CB8305F5-25BB-4D5C-9714-C3EFC2244CE9}"/>
    <cellStyle name="Normal 10 9" xfId="1268" xr:uid="{02698E2E-A5EE-4B50-B3DA-C2E3BDBCA657}"/>
    <cellStyle name="Normal 102" xfId="192" xr:uid="{00000000-0005-0000-0000-00004C000000}"/>
    <cellStyle name="Normal 102 2" xfId="198" xr:uid="{00000000-0005-0000-0000-00004D000000}"/>
    <cellStyle name="Normal 102 2 2" xfId="344" xr:uid="{20BC293C-6769-4B35-BB80-A5F289619743}"/>
    <cellStyle name="Normal 102 2 2 2" xfId="850" xr:uid="{59B09210-8046-4E28-B308-AB9E78585DCC}"/>
    <cellStyle name="Normal 102 2 2 2 2" xfId="2016" xr:uid="{83720D59-E48B-49FC-A28E-EA343DB24ACB}"/>
    <cellStyle name="Normal 102 2 2 3" xfId="1541" xr:uid="{322DC1C1-B8BF-4669-A68C-AACB39DE716B}"/>
    <cellStyle name="Normal 102 2 3" xfId="704" xr:uid="{70689AAC-C1B9-48F5-8A38-813CD52C3CA4}"/>
    <cellStyle name="Normal 102 2 3 2" xfId="1873" xr:uid="{8D95E546-C2D6-47F0-923E-93CFD28B053F}"/>
    <cellStyle name="Normal 102 2 4" xfId="1049" xr:uid="{FC63A4AB-FA97-4C4D-B37E-42C0EF6DCFD3}"/>
    <cellStyle name="Normal 102 2 4 2" xfId="2209" xr:uid="{18F3DB95-DD73-4CAE-B7E4-F176DCF19D9A}"/>
    <cellStyle name="Normal 102 2 5" xfId="1216" xr:uid="{AB14EDD2-BDAE-4217-A84D-4D5FEC45D7C6}"/>
    <cellStyle name="Normal 102 2 5 2" xfId="2351" xr:uid="{95466FAC-82CA-4ABC-BCEB-194A293440E0}"/>
    <cellStyle name="Normal 102 2 6" xfId="1398" xr:uid="{5AC830E0-353D-48E1-9D98-763AB2AB6E7F}"/>
    <cellStyle name="Normal 102 3" xfId="340" xr:uid="{8D3035AC-4811-4D34-BA1E-1BBEFFB617A4}"/>
    <cellStyle name="Normal 102 3 2" xfId="846" xr:uid="{F7220E5B-DBBC-456D-AE8B-96AAF2E39781}"/>
    <cellStyle name="Normal 102 3 2 2" xfId="2012" xr:uid="{17525D73-6CB1-40A6-97A1-E1C89A86F7DC}"/>
    <cellStyle name="Normal 102 3 3" xfId="1537" xr:uid="{27ADD90D-548C-454E-B65B-0ECBE157D76C}"/>
    <cellStyle name="Normal 102 4" xfId="701" xr:uid="{7EF7AE5F-1612-433A-B497-C4F6033B7E10}"/>
    <cellStyle name="Normal 102 4 2" xfId="1870" xr:uid="{6596DB91-C9D8-4025-8596-4A89DF2FE5B0}"/>
    <cellStyle name="Normal 102 5" xfId="1046" xr:uid="{564349C3-D15F-4120-B3E9-4704E178936E}"/>
    <cellStyle name="Normal 102 5 2" xfId="2206" xr:uid="{7624158B-30EA-4594-90AD-38BFBEB903BC}"/>
    <cellStyle name="Normal 102 6" xfId="1213" xr:uid="{5A16A8D4-9511-4A75-9909-73DFAA74BF7D}"/>
    <cellStyle name="Normal 102 6 2" xfId="2348" xr:uid="{F9008737-67F8-4473-9A77-BD6CE7EB70FC}"/>
    <cellStyle name="Normal 102 7" xfId="1395" xr:uid="{FFEA6BDD-153B-48EE-8B98-665E9094226F}"/>
    <cellStyle name="Normal 11" xfId="32" xr:uid="{00000000-0005-0000-0000-00004E000000}"/>
    <cellStyle name="Normal 11 2" xfId="133" xr:uid="{00000000-0005-0000-0000-00004F000000}"/>
    <cellStyle name="Normal 11 2 2" xfId="281" xr:uid="{3C1B3B77-E1D4-412A-900F-3C5141BDCB30}"/>
    <cellStyle name="Normal 11 2 2 2" xfId="787" xr:uid="{8D569645-6878-4513-B25D-ED264312FBCE}"/>
    <cellStyle name="Normal 11 2 2 2 2" xfId="1953" xr:uid="{C6CB50E4-B836-4F71-ADE5-44EBFA5E8ECB}"/>
    <cellStyle name="Normal 11 2 2 3" xfId="1478" xr:uid="{59971D1C-2666-48BC-8B23-ABA453C52FCA}"/>
    <cellStyle name="Normal 11 2 3" xfId="642" xr:uid="{7D3FD6DF-61C5-4020-9998-31DE8801249F}"/>
    <cellStyle name="Normal 11 2 3 2" xfId="1811" xr:uid="{89DF54C7-055F-4F55-86B1-5D30880EEB8A}"/>
    <cellStyle name="Normal 11 2 4" xfId="987" xr:uid="{982C5ECD-DDFF-4D6B-9ABA-560D3B61F2AA}"/>
    <cellStyle name="Normal 11 2 4 2" xfId="2147" xr:uid="{054C5F92-CF6D-4B81-B037-7AE3DDE36B2A}"/>
    <cellStyle name="Normal 11 2 5" xfId="1154" xr:uid="{E145C1CD-F2EF-42AC-9948-BD394172FAEA}"/>
    <cellStyle name="Normal 11 2 5 2" xfId="2289" xr:uid="{FDD40B4C-B3A2-498B-B73E-BA9EF3E8532F}"/>
    <cellStyle name="Normal 11 2 6" xfId="1336" xr:uid="{85CF4EA6-2A20-4E9C-9D03-8FE793D6A133}"/>
    <cellStyle name="Normal 11 3" xfId="360" xr:uid="{4CED84BB-7A32-4C00-80F6-6F2A06926FE9}"/>
    <cellStyle name="Normal 11 3 2" xfId="866" xr:uid="{D801B5C5-CF59-4C96-A0BF-47145768A44A}"/>
    <cellStyle name="Normal 11 3 2 2" xfId="2030" xr:uid="{B3100530-60F0-4932-93C1-E7AD92D35097}"/>
    <cellStyle name="Normal 11 3 3" xfId="1555" xr:uid="{0899D6A0-06B3-4299-9291-A19B283E34D0}"/>
    <cellStyle name="Normal 11 4" xfId="215" xr:uid="{79E5F983-5B97-4019-B176-F64583CBE887}"/>
    <cellStyle name="Normal 11 4 2" xfId="721" xr:uid="{472E2034-BD88-4888-B31C-C265EE139C88}"/>
    <cellStyle name="Normal 11 4 2 2" xfId="1887" xr:uid="{A387DD0D-7999-4CB6-828A-770CB4D112B3}"/>
    <cellStyle name="Normal 11 4 3" xfId="1412" xr:uid="{BFA31C7F-0372-47E7-A4C4-5F74EE534992}"/>
    <cellStyle name="Normal 11 5" xfId="585" xr:uid="{7ED2AA29-0970-4F0D-9594-9941FC1F3F07}"/>
    <cellStyle name="Normal 11 5 2" xfId="1757" xr:uid="{885DF20E-51CC-4E04-AC5F-73BBA39017BE}"/>
    <cellStyle name="Normal 11 6" xfId="572" xr:uid="{29606BA4-A301-45F6-A350-0AEC8F79B02E}"/>
    <cellStyle name="Normal 11 7" xfId="919" xr:uid="{5CA72876-5253-486C-9F8D-E331BA62E0F8}"/>
    <cellStyle name="Normal 11 7 2" xfId="2081" xr:uid="{3C2889EA-F203-45DC-BBF7-01B4B97E08C8}"/>
    <cellStyle name="Normal 11 8" xfId="1078" xr:uid="{982DC93D-3341-495E-99CD-009C5E1214DA}"/>
    <cellStyle name="Normal 11 8 2" xfId="2223" xr:uid="{CAAF889F-BFF9-49E3-A8B8-399EF320F845}"/>
    <cellStyle name="Normal 11 9" xfId="1269" xr:uid="{1E36BD3A-1A09-4F08-A5F3-1246AE30E322}"/>
    <cellStyle name="Normal 12" xfId="33" xr:uid="{00000000-0005-0000-0000-000050000000}"/>
    <cellStyle name="Normal 12 2" xfId="134" xr:uid="{00000000-0005-0000-0000-000051000000}"/>
    <cellStyle name="Normal 12 2 2" xfId="282" xr:uid="{F52BC0B0-8103-41EF-A2EA-A078F95EBE66}"/>
    <cellStyle name="Normal 12 2 2 2" xfId="788" xr:uid="{1B0A6B82-3646-49E3-8952-FBBE83ACB446}"/>
    <cellStyle name="Normal 12 2 2 2 2" xfId="1954" xr:uid="{E765BD58-FE1B-4C90-B8B7-ED7ED935E0D2}"/>
    <cellStyle name="Normal 12 2 2 3" xfId="1479" xr:uid="{1CC3B0DA-43E6-497A-886A-7B32FA0F2D1B}"/>
    <cellStyle name="Normal 12 2 3" xfId="643" xr:uid="{91648F80-02AA-4E4A-BDF7-4CAC243842E1}"/>
    <cellStyle name="Normal 12 2 3 2" xfId="1812" xr:uid="{448D1522-C155-4ED1-B3C5-2D1431EF5A0F}"/>
    <cellStyle name="Normal 12 2 4" xfId="988" xr:uid="{8AA6DF88-8761-4FCF-8D6F-AD1070FEB551}"/>
    <cellStyle name="Normal 12 2 4 2" xfId="2148" xr:uid="{F403EC3E-1E20-435D-AB87-3CEF3F023941}"/>
    <cellStyle name="Normal 12 2 5" xfId="1155" xr:uid="{8DDE47F3-CC77-4CAE-B569-D2BDAD32A2E6}"/>
    <cellStyle name="Normal 12 2 5 2" xfId="2290" xr:uid="{2BF482F8-EBA4-42B6-A12A-2C11A4F02FAF}"/>
    <cellStyle name="Normal 12 2 6" xfId="1337" xr:uid="{C84618D8-36A3-40AF-91B4-C856387125DC}"/>
    <cellStyle name="Normal 12 3" xfId="361" xr:uid="{56BA78A9-F1B6-4C49-97B6-A709CED4D536}"/>
    <cellStyle name="Normal 12 3 2" xfId="867" xr:uid="{2F111D7C-EDFE-485E-8C58-B77848269783}"/>
    <cellStyle name="Normal 12 3 2 2" xfId="2031" xr:uid="{D4781E45-74E4-41CD-8E1C-3BD34230739A}"/>
    <cellStyle name="Normal 12 3 3" xfId="1556" xr:uid="{847DE965-86D0-4C55-866C-3A59A9551614}"/>
    <cellStyle name="Normal 12 4" xfId="216" xr:uid="{381E00AF-7E1F-453B-9530-25584EE6DE80}"/>
    <cellStyle name="Normal 12 4 2" xfId="722" xr:uid="{2296714D-9CD4-4C90-8800-87AE3EF6DBBC}"/>
    <cellStyle name="Normal 12 4 2 2" xfId="1888" xr:uid="{97FC8BF4-76A6-4B92-A619-9EC3CAC9942C}"/>
    <cellStyle name="Normal 12 4 3" xfId="1413" xr:uid="{EA34410A-65CD-45D8-96D8-0BD5F0D5986C}"/>
    <cellStyle name="Normal 12 5" xfId="586" xr:uid="{964D4439-4E79-469D-A957-07713263AB78}"/>
    <cellStyle name="Normal 12 5 2" xfId="1758" xr:uid="{5E99B210-01FD-46DC-82EE-20ABCD953E48}"/>
    <cellStyle name="Normal 12 6" xfId="408" xr:uid="{C5CB63DD-1B22-49AD-B8D8-690F067AC226}"/>
    <cellStyle name="Normal 12 7" xfId="920" xr:uid="{D694669C-E838-4F5F-AC77-A6772799D6A8}"/>
    <cellStyle name="Normal 12 7 2" xfId="2082" xr:uid="{6E246A84-B147-4722-9A84-5FD08A3F9241}"/>
    <cellStyle name="Normal 12 8" xfId="1079" xr:uid="{53E5979B-02C8-4775-91B2-344BC0976054}"/>
    <cellStyle name="Normal 12 8 2" xfId="2224" xr:uid="{11740F21-25B3-4C2F-A978-76C2D3C4E127}"/>
    <cellStyle name="Normal 12 9" xfId="1270" xr:uid="{F638E5ED-F2EC-4376-B53C-432C2EB5A39D}"/>
    <cellStyle name="Normal 13" xfId="34" xr:uid="{00000000-0005-0000-0000-000052000000}"/>
    <cellStyle name="Normal 13 2" xfId="135" xr:uid="{00000000-0005-0000-0000-000053000000}"/>
    <cellStyle name="Normal 13 2 2" xfId="283" xr:uid="{06EF6442-0372-474F-98EE-E4BBBD98A831}"/>
    <cellStyle name="Normal 13 2 2 2" xfId="789" xr:uid="{53BF60BA-8945-4513-BE79-227BDFAC4583}"/>
    <cellStyle name="Normal 13 2 2 2 2" xfId="1955" xr:uid="{FE51AA33-56CC-48E3-81E4-A54FC99C70E7}"/>
    <cellStyle name="Normal 13 2 2 3" xfId="1480" xr:uid="{4982B0B2-0769-46CA-A3A2-5388E0271BAD}"/>
    <cellStyle name="Normal 13 2 3" xfId="644" xr:uid="{AE38FE17-51E8-4F98-A0CA-3648719FDB98}"/>
    <cellStyle name="Normal 13 2 3 2" xfId="1813" xr:uid="{B5D594ED-C9A9-4DA1-98FC-5A03035458CB}"/>
    <cellStyle name="Normal 13 2 4" xfId="989" xr:uid="{40E282E7-1770-49D3-A712-7111B214616A}"/>
    <cellStyle name="Normal 13 2 4 2" xfId="2149" xr:uid="{022DE8DD-4BAE-425A-8AF5-DE27F48A1416}"/>
    <cellStyle name="Normal 13 2 5" xfId="1156" xr:uid="{8823E0DB-90E0-42CC-B40C-E77AC2C396D3}"/>
    <cellStyle name="Normal 13 2 5 2" xfId="2291" xr:uid="{5F2D30FC-9FDD-41B6-BCAA-C2CE26356047}"/>
    <cellStyle name="Normal 13 2 6" xfId="1338" xr:uid="{859B2D1E-6628-44C2-9AA2-A61A57162869}"/>
    <cellStyle name="Normal 13 3" xfId="201" xr:uid="{00000000-0005-0000-0000-000054000000}"/>
    <cellStyle name="Normal 13 3 2" xfId="347" xr:uid="{969BC8C7-D762-4CFB-B82E-E9E6E8DE4086}"/>
    <cellStyle name="Normal 13 3 2 2" xfId="853" xr:uid="{3EC034A5-44BB-46F0-B5F5-CA726D8377DE}"/>
    <cellStyle name="Normal 13 3 2 2 2" xfId="2019" xr:uid="{DBFC0945-5160-43F4-97DE-64A853A1E96E}"/>
    <cellStyle name="Normal 13 3 2 3" xfId="1544" xr:uid="{E3C3EE27-F1A5-42C4-8F97-CA4E1010EFAC}"/>
    <cellStyle name="Normal 13 3 3" xfId="707" xr:uid="{7C79F1A0-D78D-466F-BE67-E50B4D2A11C0}"/>
    <cellStyle name="Normal 13 3 3 2" xfId="1876" xr:uid="{317278FF-BA5E-421A-83C5-C90119E9F6A2}"/>
    <cellStyle name="Normal 13 3 4" xfId="1052" xr:uid="{217F1F27-7824-4503-B664-7C005D301FB5}"/>
    <cellStyle name="Normal 13 3 4 2" xfId="2212" xr:uid="{8B0A95C1-2C1F-4883-94DE-1FD8250763FD}"/>
    <cellStyle name="Normal 13 3 5" xfId="1219" xr:uid="{2A6C5B3C-D6F8-47FA-B14F-588594E3979B}"/>
    <cellStyle name="Normal 13 3 5 2" xfId="2354" xr:uid="{B5A256DF-9EBD-4188-84AE-43F5386F0FBF}"/>
    <cellStyle name="Normal 13 3 6" xfId="1401" xr:uid="{3CC536CF-2596-47C1-B6C0-F3374384BDA8}"/>
    <cellStyle name="Normal 13 4" xfId="362" xr:uid="{C6EA4805-0FB0-42CF-A339-192832EE86D7}"/>
    <cellStyle name="Normal 13 4 2" xfId="868" xr:uid="{D52AE6B7-49DF-4984-BCFC-F275DFC7F063}"/>
    <cellStyle name="Normal 13 4 2 2" xfId="2032" xr:uid="{4D72AC65-62F6-4482-9FD6-542848976947}"/>
    <cellStyle name="Normal 13 4 3" xfId="1557" xr:uid="{DAD1A01C-5982-4344-B293-8FD8567D8BFB}"/>
    <cellStyle name="Normal 13 5" xfId="217" xr:uid="{BF0E658A-80E5-4639-92CB-BF5649427602}"/>
    <cellStyle name="Normal 13 5 2" xfId="723" xr:uid="{589F1009-D2C7-4EE6-8A9A-93CEEBBA7659}"/>
    <cellStyle name="Normal 13 5 2 2" xfId="1889" xr:uid="{F7ED5927-FDAA-4CC8-822A-916A071D3E8E}"/>
    <cellStyle name="Normal 13 5 3" xfId="1414" xr:uid="{4E300068-4552-41DE-B882-CB22F6AF82AE}"/>
    <cellStyle name="Normal 13 6" xfId="587" xr:uid="{07A751C3-47D0-4F41-8745-3B156461DEE7}"/>
    <cellStyle name="Normal 13 6 2" xfId="1759" xr:uid="{577EE2CA-2DAA-422E-B93F-091C922D7206}"/>
    <cellStyle name="Normal 13 7" xfId="921" xr:uid="{6843886B-25CD-42E6-B140-01A197C68B64}"/>
    <cellStyle name="Normal 13 7 2" xfId="2083" xr:uid="{A48B90E6-0830-43B8-8D15-8B8E99D354B8}"/>
    <cellStyle name="Normal 13 8" xfId="1080" xr:uid="{F5C234FA-689C-4103-9797-5B9EB3E3EDFC}"/>
    <cellStyle name="Normal 13 8 2" xfId="2225" xr:uid="{9352D79E-AFB9-41B9-95D1-5A9DD01A4BB0}"/>
    <cellStyle name="Normal 13 9" xfId="1271" xr:uid="{730FE768-6BB0-4F84-9443-AFC56E2AD83E}"/>
    <cellStyle name="Normal 14" xfId="36" xr:uid="{00000000-0005-0000-0000-000055000000}"/>
    <cellStyle name="Normal 14 2" xfId="137" xr:uid="{00000000-0005-0000-0000-000056000000}"/>
    <cellStyle name="Normal 14 2 2" xfId="285" xr:uid="{572EF9FA-AF34-45BC-AB57-2216AE3722B4}"/>
    <cellStyle name="Normal 14 2 2 2" xfId="791" xr:uid="{15B9183A-FE47-46B8-8240-9FD528709EE4}"/>
    <cellStyle name="Normal 14 2 2 2 2" xfId="1957" xr:uid="{028B2245-C91C-40F1-B567-FE7947EFBE1E}"/>
    <cellStyle name="Normal 14 2 2 3" xfId="1482" xr:uid="{BFA44B99-6AEF-41F9-9CC8-B321702D007A}"/>
    <cellStyle name="Normal 14 2 3" xfId="646" xr:uid="{9A27163F-110C-43CC-A378-B0B68F016683}"/>
    <cellStyle name="Normal 14 2 3 2" xfId="1815" xr:uid="{7C7DBF05-6337-4BD0-B605-C3AACC9E6FC3}"/>
    <cellStyle name="Normal 14 2 4" xfId="991" xr:uid="{A117E918-CFD1-4CCD-9B6C-B3897774E718}"/>
    <cellStyle name="Normal 14 2 4 2" xfId="2151" xr:uid="{920E1DEC-20C6-47CF-8182-244DE5781635}"/>
    <cellStyle name="Normal 14 2 5" xfId="1158" xr:uid="{2D04FC6F-8930-4342-91F0-CA213D522C58}"/>
    <cellStyle name="Normal 14 2 5 2" xfId="2293" xr:uid="{82C518A5-44B7-48F0-A96F-FD73231E93F3}"/>
    <cellStyle name="Normal 14 2 6" xfId="1340" xr:uid="{45B4DD1E-87B2-452C-9701-5693804C87F9}"/>
    <cellStyle name="Normal 14 3" xfId="364" xr:uid="{331130CE-7DA3-4AC7-BC98-D1009D5CD2E7}"/>
    <cellStyle name="Normal 14 3 2" xfId="870" xr:uid="{7EEF6E7A-E40E-4670-86EF-6C24AB161F12}"/>
    <cellStyle name="Normal 14 3 2 2" xfId="2034" xr:uid="{A31A5145-4932-4FB1-B346-61C9E7558396}"/>
    <cellStyle name="Normal 14 3 3" xfId="1559" xr:uid="{40D0ADCA-9231-41FD-8EA0-1A46C375ECAE}"/>
    <cellStyle name="Normal 14 4" xfId="219" xr:uid="{BEEADFBC-E59A-4CB1-AB2C-46FD76A7D3FB}"/>
    <cellStyle name="Normal 14 4 2" xfId="725" xr:uid="{3D2AF41F-81B8-4852-87CB-676600EAA2D2}"/>
    <cellStyle name="Normal 14 4 2 2" xfId="1891" xr:uid="{CE6640B0-1AE2-4D55-91E1-B345919D1695}"/>
    <cellStyle name="Normal 14 4 3" xfId="1416" xr:uid="{A5CC45C3-69E2-4AB5-9FBE-AA6DC4C7F522}"/>
    <cellStyle name="Normal 14 5" xfId="589" xr:uid="{6A2F5325-92F6-4B05-A034-E3A2BE30C1E8}"/>
    <cellStyle name="Normal 14 5 2" xfId="1761" xr:uid="{19B750EE-B90D-4D48-A981-036D6F89B67A}"/>
    <cellStyle name="Normal 14 6" xfId="923" xr:uid="{FDF88B13-1202-4BE2-AF21-B08DE9241A31}"/>
    <cellStyle name="Normal 14 6 2" xfId="2085" xr:uid="{36F41263-B28B-4C54-9060-614789F3B5F7}"/>
    <cellStyle name="Normal 14 7" xfId="1082" xr:uid="{49977FE4-DA29-401B-8075-F30EA610EFA8}"/>
    <cellStyle name="Normal 14 7 2" xfId="2227" xr:uid="{04A97FC5-D988-4022-AD8D-76DCC8FE8C27}"/>
    <cellStyle name="Normal 14 8" xfId="1273" xr:uid="{CDF7FAB9-3F61-4D94-A39C-2F980F68480A}"/>
    <cellStyle name="Normal 15" xfId="35" xr:uid="{00000000-0005-0000-0000-000057000000}"/>
    <cellStyle name="Normal 15 2" xfId="136" xr:uid="{00000000-0005-0000-0000-000058000000}"/>
    <cellStyle name="Normal 15 2 2" xfId="284" xr:uid="{60A50C6F-8111-492B-B32C-D45803F99709}"/>
    <cellStyle name="Normal 15 2 2 2" xfId="790" xr:uid="{96A723E4-56DF-4AC6-AED7-F3F4E5D34EF9}"/>
    <cellStyle name="Normal 15 2 2 2 2" xfId="1956" xr:uid="{4643D787-4218-459C-88CC-992C10C720F3}"/>
    <cellStyle name="Normal 15 2 2 3" xfId="1481" xr:uid="{F63DFF60-EB72-4AFF-AF64-311C683CEFC9}"/>
    <cellStyle name="Normal 15 2 3" xfId="645" xr:uid="{728D42AF-B318-40F5-938A-881195459F2C}"/>
    <cellStyle name="Normal 15 2 3 2" xfId="1814" xr:uid="{1F5D6E0F-36A9-4AFB-8B72-9B4A899F8574}"/>
    <cellStyle name="Normal 15 2 4" xfId="990" xr:uid="{F3C7056B-2ABF-4884-813B-E9A92689096F}"/>
    <cellStyle name="Normal 15 2 4 2" xfId="2150" xr:uid="{F475483B-7E36-42AC-80A8-279708F12C41}"/>
    <cellStyle name="Normal 15 2 5" xfId="1157" xr:uid="{A66A7776-4B56-4F63-88BF-2E9C59DCA61C}"/>
    <cellStyle name="Normal 15 2 5 2" xfId="2292" xr:uid="{95120DB8-5789-4D7C-8400-6023FD577173}"/>
    <cellStyle name="Normal 15 2 6" xfId="1339" xr:uid="{9E006510-CCD6-4F88-B24C-1F717F53498B}"/>
    <cellStyle name="Normal 15 3" xfId="363" xr:uid="{57D3E088-7DC5-4620-9027-F961D4631BC6}"/>
    <cellStyle name="Normal 15 3 2" xfId="869" xr:uid="{97482913-D59D-49E4-9F69-6C6B230E0D85}"/>
    <cellStyle name="Normal 15 3 2 2" xfId="2033" xr:uid="{BB3FF079-335D-4AE5-81D7-6E5F642B4B24}"/>
    <cellStyle name="Normal 15 3 3" xfId="1558" xr:uid="{80557F85-4F6D-4BF8-91B8-AAE9EE74E94E}"/>
    <cellStyle name="Normal 15 4" xfId="218" xr:uid="{CBE8ADE0-8F62-4A77-9045-DCFDA5B7D10C}"/>
    <cellStyle name="Normal 15 4 2" xfId="724" xr:uid="{EA7F2440-0BE0-4723-9795-B327EEE02A3C}"/>
    <cellStyle name="Normal 15 4 2 2" xfId="1890" xr:uid="{C8200FCD-0516-40AD-A48E-3161498F1B76}"/>
    <cellStyle name="Normal 15 4 3" xfId="1415" xr:uid="{70A3A83E-827D-4DD8-AC80-CDABFA46437C}"/>
    <cellStyle name="Normal 15 5" xfId="588" xr:uid="{C9C4974C-E5DC-4DD4-9F63-EFED88B7D2D8}"/>
    <cellStyle name="Normal 15 5 2" xfId="1760" xr:uid="{41B4B49E-CC6F-4AC4-A9B7-D5F9358C5455}"/>
    <cellStyle name="Normal 15 6" xfId="409" xr:uid="{85BCD230-0359-4183-8AF0-583F2675EBE3}"/>
    <cellStyle name="Normal 15 7" xfId="922" xr:uid="{1118547C-93C9-42FE-B062-CA80DF065685}"/>
    <cellStyle name="Normal 15 7 2" xfId="2084" xr:uid="{FBF37961-5251-48B4-93F4-0EEBA0FE194D}"/>
    <cellStyle name="Normal 15 8" xfId="1081" xr:uid="{4F56DCA0-5D8C-4CD6-B0ED-A22B84B56E84}"/>
    <cellStyle name="Normal 15 8 2" xfId="2226" xr:uid="{D08DF6A1-5424-476B-848D-DC9C0FE1B59A}"/>
    <cellStyle name="Normal 15 9" xfId="1272" xr:uid="{56C12871-B7F6-4AF5-83A4-554D50E1B269}"/>
    <cellStyle name="Normal 16" xfId="39" xr:uid="{00000000-0005-0000-0000-000059000000}"/>
    <cellStyle name="Normal 16 2" xfId="140" xr:uid="{00000000-0005-0000-0000-00005A000000}"/>
    <cellStyle name="Normal 16 2 2" xfId="288" xr:uid="{2AB8B465-1C44-4AEE-A542-2C74F6360D2B}"/>
    <cellStyle name="Normal 16 2 2 2" xfId="794" xr:uid="{954B55C1-623E-42AE-985D-F93AA4D3F1F7}"/>
    <cellStyle name="Normal 16 2 2 2 2" xfId="1960" xr:uid="{B3B9CFB3-7A12-41B8-946A-8D463090B6A0}"/>
    <cellStyle name="Normal 16 2 2 3" xfId="1485" xr:uid="{6B5DB89E-CBA2-4932-9F95-F90BB370DA21}"/>
    <cellStyle name="Normal 16 2 3" xfId="649" xr:uid="{F7BE8F97-1A36-4128-A970-B1D9ADED272B}"/>
    <cellStyle name="Normal 16 2 3 2" xfId="1818" xr:uid="{10B8E591-0A8F-42D5-ABAF-0DA914CAA267}"/>
    <cellStyle name="Normal 16 2 4" xfId="994" xr:uid="{EF52F0FF-F11E-4013-95B6-D45A3C3B0D0C}"/>
    <cellStyle name="Normal 16 2 4 2" xfId="2154" xr:uid="{735C0625-E033-4531-AD9E-37725B35A669}"/>
    <cellStyle name="Normal 16 2 5" xfId="1161" xr:uid="{28333517-384F-4BB6-9A82-9E1A54101E77}"/>
    <cellStyle name="Normal 16 2 5 2" xfId="2296" xr:uid="{141D7603-E574-4503-9583-6655FFB4E3C8}"/>
    <cellStyle name="Normal 16 2 6" xfId="1343" xr:uid="{66DE3E7D-3C2A-4C34-9356-386D0775FEAE}"/>
    <cellStyle name="Normal 16 3" xfId="367" xr:uid="{8AAD6855-9ED5-43E2-911A-E8CAA558AA5C}"/>
    <cellStyle name="Normal 16 3 2" xfId="873" xr:uid="{1EEDAAF7-6DAB-4F06-AC9A-018040BC380D}"/>
    <cellStyle name="Normal 16 3 2 2" xfId="2037" xr:uid="{0EA16F96-488B-4286-BCC5-307EB9D2D2F5}"/>
    <cellStyle name="Normal 16 3 3" xfId="1562" xr:uid="{F666F022-8AC7-4E30-8E78-BC842157606F}"/>
    <cellStyle name="Normal 16 4" xfId="222" xr:uid="{498AF418-94BF-452B-8B6A-05851C1EA85A}"/>
    <cellStyle name="Normal 16 4 2" xfId="728" xr:uid="{934345CA-788A-4408-99F3-9164D63DB10F}"/>
    <cellStyle name="Normal 16 4 2 2" xfId="1894" xr:uid="{4FC2BFF5-8F26-44C9-962E-B9E805F4A93E}"/>
    <cellStyle name="Normal 16 4 3" xfId="1419" xr:uid="{2FD94415-72A0-4991-AFC0-17B65EC63DBB}"/>
    <cellStyle name="Normal 16 5" xfId="592" xr:uid="{16BE5011-BD87-4339-B25D-9BE3B6CA0775}"/>
    <cellStyle name="Normal 16 5 2" xfId="1764" xr:uid="{17706055-91D4-4D01-AC5C-14F457E22DCF}"/>
    <cellStyle name="Normal 16 6" xfId="926" xr:uid="{9D9C9AFE-D30C-42CB-8DDC-72D21C4C021D}"/>
    <cellStyle name="Normal 16 6 2" xfId="2088" xr:uid="{472631CB-EB5D-4787-94BA-5C8589F6A2A2}"/>
    <cellStyle name="Normal 16 7" xfId="1085" xr:uid="{D53D69E4-A019-451D-B8E4-7A9F1335DA64}"/>
    <cellStyle name="Normal 16 7 2" xfId="2230" xr:uid="{54EF496E-4516-4510-8832-7A4B9F71D957}"/>
    <cellStyle name="Normal 16 8" xfId="1276" xr:uid="{A90CA6D3-CDC3-4B3D-A75F-B7A239EA5255}"/>
    <cellStyle name="Normal 17" xfId="41" xr:uid="{00000000-0005-0000-0000-00005B000000}"/>
    <cellStyle name="Normal 17 2" xfId="142" xr:uid="{00000000-0005-0000-0000-00005C000000}"/>
    <cellStyle name="Normal 17 2 2" xfId="290" xr:uid="{4874997C-43EC-4ACA-9E16-A0C67828E0E7}"/>
    <cellStyle name="Normal 17 2 2 2" xfId="796" xr:uid="{5B5B409A-433C-4CFD-9F63-C624233E95CD}"/>
    <cellStyle name="Normal 17 2 2 2 2" xfId="1962" xr:uid="{865335AB-D29A-4450-BBE0-553077E45759}"/>
    <cellStyle name="Normal 17 2 2 3" xfId="1487" xr:uid="{0749ABD0-5780-48B8-BD27-0640D03A70FF}"/>
    <cellStyle name="Normal 17 2 3" xfId="651" xr:uid="{C62B8F82-9FB5-4CE4-B60E-D77F30204A77}"/>
    <cellStyle name="Normal 17 2 3 2" xfId="1820" xr:uid="{0D0DF7DE-F0EE-4261-881C-E82490F4D14D}"/>
    <cellStyle name="Normal 17 2 4" xfId="996" xr:uid="{864C3DC5-F691-4AC3-9D57-2EAE6CF3D78D}"/>
    <cellStyle name="Normal 17 2 4 2" xfId="2156" xr:uid="{355EDB7A-4269-4410-B692-95B3AA6F6849}"/>
    <cellStyle name="Normal 17 2 5" xfId="1163" xr:uid="{920B9B01-DAD4-4176-ACC8-1C2F6D33F5A7}"/>
    <cellStyle name="Normal 17 2 5 2" xfId="2298" xr:uid="{9067B499-498D-478C-8E7D-A3CA8D8CA3E1}"/>
    <cellStyle name="Normal 17 2 6" xfId="1345" xr:uid="{9242764C-4932-4680-8A89-B6D306A92549}"/>
    <cellStyle name="Normal 17 3" xfId="369" xr:uid="{B2DA2008-B5AB-43DA-ADB6-DDBD009BC193}"/>
    <cellStyle name="Normal 17 3 2" xfId="875" xr:uid="{61E23377-0CA5-4B04-B807-0667E94AA2FA}"/>
    <cellStyle name="Normal 17 3 2 2" xfId="2039" xr:uid="{A12E8E89-0970-4CBF-B8C0-AB9339FEBC9A}"/>
    <cellStyle name="Normal 17 3 3" xfId="1564" xr:uid="{988456A0-B3AA-406A-BFAE-ADCEA73A597F}"/>
    <cellStyle name="Normal 17 4" xfId="224" xr:uid="{7520B17D-4ACC-4AFA-BC05-686E7F2E41B8}"/>
    <cellStyle name="Normal 17 4 2" xfId="730" xr:uid="{B354C771-D53B-4874-8DA7-09AC4C7495BC}"/>
    <cellStyle name="Normal 17 4 2 2" xfId="1896" xr:uid="{CC22A950-E19B-41AB-83C2-1DF622AADD62}"/>
    <cellStyle name="Normal 17 4 3" xfId="1421" xr:uid="{3DF3331D-B1CA-40BA-BA95-9BAEBE767A99}"/>
    <cellStyle name="Normal 17 5" xfId="594" xr:uid="{B664F576-3CCD-4BA2-B1F3-AE406251A31D}"/>
    <cellStyle name="Normal 17 5 2" xfId="1766" xr:uid="{87CA8E0D-D902-46CC-941F-328F8DF3B01D}"/>
    <cellStyle name="Normal 17 6" xfId="928" xr:uid="{E7FBEED9-116C-47A8-B633-0851DECEB649}"/>
    <cellStyle name="Normal 17 6 2" xfId="2090" xr:uid="{B1CB2D39-5E2C-48CB-907F-54CF873D40E2}"/>
    <cellStyle name="Normal 17 7" xfId="1087" xr:uid="{3FE32BC6-59DE-414C-9B11-D4B387A05DCC}"/>
    <cellStyle name="Normal 17 7 2" xfId="2232" xr:uid="{EECD154D-08A0-4840-B009-C629B3B35C62}"/>
    <cellStyle name="Normal 17 8" xfId="1278" xr:uid="{B06AA9B3-CE40-4BD3-8F64-C18D42650D47}"/>
    <cellStyle name="Normal 18" xfId="43" xr:uid="{00000000-0005-0000-0000-00005D000000}"/>
    <cellStyle name="Normal 18 2" xfId="144" xr:uid="{00000000-0005-0000-0000-00005E000000}"/>
    <cellStyle name="Normal 18 2 2" xfId="292" xr:uid="{370399FC-9B4F-4233-AF61-1FF2E3E4BFF6}"/>
    <cellStyle name="Normal 18 2 2 2" xfId="798" xr:uid="{0B934713-ED0A-4B83-8C1A-4E91B6A06ADF}"/>
    <cellStyle name="Normal 18 2 2 2 2" xfId="1964" xr:uid="{EEADF0A0-664A-4599-B418-2268DE50B45B}"/>
    <cellStyle name="Normal 18 2 2 3" xfId="1489" xr:uid="{CEE971EB-1795-46EF-A5C3-A28CDD4F065B}"/>
    <cellStyle name="Normal 18 2 3" xfId="653" xr:uid="{5CE29235-821E-4255-8F40-3870AE6628AC}"/>
    <cellStyle name="Normal 18 2 3 2" xfId="1822" xr:uid="{FC0E2E4D-D338-4AF8-ADB0-63D13B5B5388}"/>
    <cellStyle name="Normal 18 2 4" xfId="998" xr:uid="{12051D49-C0E7-4C38-9C82-F7FE9E6557C9}"/>
    <cellStyle name="Normal 18 2 4 2" xfId="2158" xr:uid="{1FB05396-C80D-4B58-865F-56FD4AE00429}"/>
    <cellStyle name="Normal 18 2 5" xfId="1165" xr:uid="{04ACCAB7-D0B6-40D1-8961-1112493FFDB2}"/>
    <cellStyle name="Normal 18 2 5 2" xfId="2300" xr:uid="{A67F0B63-481E-4DBB-AD3F-B6CEF42C601D}"/>
    <cellStyle name="Normal 18 2 6" xfId="1347" xr:uid="{CA6DA0E6-979E-4625-857B-28706015323D}"/>
    <cellStyle name="Normal 18 3" xfId="371" xr:uid="{5BCE8E65-9DE0-4EC2-96EF-3668D74DAAD1}"/>
    <cellStyle name="Normal 18 3 2" xfId="877" xr:uid="{BC4D4829-FCD2-4AA6-BC03-B6216700BF12}"/>
    <cellStyle name="Normal 18 3 2 2" xfId="2041" xr:uid="{C40C3269-083C-4561-891F-30CB634E9228}"/>
    <cellStyle name="Normal 18 3 3" xfId="1566" xr:uid="{95A47D5C-0FFA-4AD2-9CF5-80A54E7EFE39}"/>
    <cellStyle name="Normal 18 4" xfId="226" xr:uid="{A10A67F1-83C8-4D81-961C-CA9310F64FCE}"/>
    <cellStyle name="Normal 18 4 2" xfId="732" xr:uid="{005A4A7B-CA50-4EA2-A8EF-999902A398BB}"/>
    <cellStyle name="Normal 18 4 2 2" xfId="1898" xr:uid="{C44C6D7B-9238-455C-AAE5-ACF3DFC85958}"/>
    <cellStyle name="Normal 18 4 3" xfId="1423" xr:uid="{901D50A4-489F-4079-B23D-BD8D73E1378A}"/>
    <cellStyle name="Normal 18 5" xfId="596" xr:uid="{256DB8B5-8458-44BC-9A72-27BB877D907E}"/>
    <cellStyle name="Normal 18 5 2" xfId="1768" xr:uid="{90F861EF-2E50-431A-BB2B-02B6CE0CA646}"/>
    <cellStyle name="Normal 18 6" xfId="930" xr:uid="{A24597FA-AD4B-4650-9AB8-53E1EC5A8AFF}"/>
    <cellStyle name="Normal 18 6 2" xfId="2092" xr:uid="{A4729D78-56CA-4DBA-8A45-BCD9F56A0971}"/>
    <cellStyle name="Normal 18 7" xfId="1089" xr:uid="{B7DEE843-57AD-4E48-80E4-401F1F58AD08}"/>
    <cellStyle name="Normal 18 7 2" xfId="2234" xr:uid="{11136543-000A-49CF-A960-05F4C2A4EFB3}"/>
    <cellStyle name="Normal 18 8" xfId="1280" xr:uid="{4434D2A9-314C-4B71-91D9-430644DDCDB7}"/>
    <cellStyle name="Normal 19" xfId="46" xr:uid="{00000000-0005-0000-0000-00005F000000}"/>
    <cellStyle name="Normal 19 2" xfId="147" xr:uid="{00000000-0005-0000-0000-000060000000}"/>
    <cellStyle name="Normal 19 2 2" xfId="295" xr:uid="{3DE33D95-A0F0-4094-90D4-35C7B0EA3BA8}"/>
    <cellStyle name="Normal 19 2 2 2" xfId="801" xr:uid="{3DDE2124-5CFD-4930-B509-03948A284669}"/>
    <cellStyle name="Normal 19 2 2 2 2" xfId="1967" xr:uid="{422A8D02-338A-497F-9F28-9B71725E1841}"/>
    <cellStyle name="Normal 19 2 2 3" xfId="1492" xr:uid="{A7241C6F-5524-42FA-A2F0-37258903F2AD}"/>
    <cellStyle name="Normal 19 2 3" xfId="656" xr:uid="{9ED72DCC-FFA5-4BC3-883B-F902C70F5AC4}"/>
    <cellStyle name="Normal 19 2 3 2" xfId="1825" xr:uid="{150FF235-D98C-47B9-8AE3-3F7FEBBF89DC}"/>
    <cellStyle name="Normal 19 2 4" xfId="1001" xr:uid="{3520D2CB-AF91-45F3-8F80-7640B99418FD}"/>
    <cellStyle name="Normal 19 2 4 2" xfId="2161" xr:uid="{A9AB9050-2CBF-4C6E-A647-969804E13555}"/>
    <cellStyle name="Normal 19 2 5" xfId="1168" xr:uid="{19195384-7824-4649-932F-66BA04F94893}"/>
    <cellStyle name="Normal 19 2 5 2" xfId="2303" xr:uid="{F3047E34-D42C-4752-9ACD-0BBC80ADF8A5}"/>
    <cellStyle name="Normal 19 2 6" xfId="1350" xr:uid="{61DD1115-73E1-476D-8018-BC2DC3217C89}"/>
    <cellStyle name="Normal 19 3" xfId="374" xr:uid="{4F96144D-EF96-4807-A330-293B484734D5}"/>
    <cellStyle name="Normal 19 3 2" xfId="880" xr:uid="{14D28D06-3824-4EBA-B4EA-8F40749D9136}"/>
    <cellStyle name="Normal 19 3 2 2" xfId="2044" xr:uid="{01D5A4E6-6804-4775-88F0-9922ECB0CF30}"/>
    <cellStyle name="Normal 19 3 3" xfId="1569" xr:uid="{79D2D87F-28C6-4BD0-8286-2FAAF155D190}"/>
    <cellStyle name="Normal 19 4" xfId="229" xr:uid="{635A945D-33B6-4E61-869F-4A46BE31C0D5}"/>
    <cellStyle name="Normal 19 4 2" xfId="735" xr:uid="{C6A1A89B-61A1-4561-ADEA-92EB03EF9160}"/>
    <cellStyle name="Normal 19 4 2 2" xfId="1901" xr:uid="{A2CA9813-B546-4BFC-8FB5-BF8B4A49E96C}"/>
    <cellStyle name="Normal 19 4 3" xfId="1426" xr:uid="{D4265631-EE45-4050-B4A3-7A81BE32175D}"/>
    <cellStyle name="Normal 19 5" xfId="599" xr:uid="{B31BD9E0-05F2-4F51-B8EC-65BBFA591C4E}"/>
    <cellStyle name="Normal 19 5 2" xfId="1771" xr:uid="{3C993213-45DD-420F-9F33-914F4136625B}"/>
    <cellStyle name="Normal 19 6" xfId="933" xr:uid="{A8DBD510-2337-4659-B5FD-EA3949C2A117}"/>
    <cellStyle name="Normal 19 6 2" xfId="2095" xr:uid="{F6DFE3A4-DA00-4945-B625-EAE08F0DD764}"/>
    <cellStyle name="Normal 19 7" xfId="1092" xr:uid="{468E7D09-4E30-4CD0-B9F2-C708DFC05424}"/>
    <cellStyle name="Normal 19 7 2" xfId="2237" xr:uid="{7C931131-2E43-4953-B7F5-B09125ADB2A6}"/>
    <cellStyle name="Normal 19 8" xfId="1283" xr:uid="{C77B4A74-52D2-4D33-AA78-1B3A59F9D355}"/>
    <cellStyle name="Normal 2" xfId="11" xr:uid="{00000000-0005-0000-0000-000061000000}"/>
    <cellStyle name="Normal 2 10" xfId="429" xr:uid="{DC082364-989A-47E6-BB9E-A3C5CD157BEC}"/>
    <cellStyle name="Normal 2 12" xfId="12" xr:uid="{00000000-0005-0000-0000-000062000000}"/>
    <cellStyle name="Normal 2 12 2" xfId="120" xr:uid="{00000000-0005-0000-0000-000063000000}"/>
    <cellStyle name="Normal 2 12 2 2" xfId="273" xr:uid="{576BA036-9796-4BE0-8AC0-58A445E9A8AE}"/>
    <cellStyle name="Normal 2 12 2 2 2" xfId="779" xr:uid="{70400ED5-1B92-4C96-9090-0790028A13B0}"/>
    <cellStyle name="Normal 2 12 2 2 2 2" xfId="1945" xr:uid="{3B4F5D43-5019-46A0-BA7C-8400C763D91E}"/>
    <cellStyle name="Normal 2 12 2 2 3" xfId="1470" xr:uid="{1C89553B-5A14-46F4-8144-0C9C51AD87EF}"/>
    <cellStyle name="Normal 2 12 2 3" xfId="633" xr:uid="{BF0FFA13-354C-4149-B334-EBAC8F313BD6}"/>
    <cellStyle name="Normal 2 12 2 3 2" xfId="1803" xr:uid="{75674CAB-7775-43C0-BA68-00F936AE6567}"/>
    <cellStyle name="Normal 2 12 2 4" xfId="979" xr:uid="{166E41EA-F51E-44FA-B1B2-72D67BF2E724}"/>
    <cellStyle name="Normal 2 12 2 4 2" xfId="2139" xr:uid="{E47DCF37-B9D7-44BE-AC2F-FD45D8BBED05}"/>
    <cellStyle name="Normal 2 12 2 5" xfId="1146" xr:uid="{12EDCD6A-378F-4433-974D-1225D5AB7E61}"/>
    <cellStyle name="Normal 2 12 2 5 2" xfId="2281" xr:uid="{8235EAA7-8783-4DD1-ACDB-1E158543DEB7}"/>
    <cellStyle name="Normal 2 12 2 6" xfId="1328" xr:uid="{B8F98A9C-31AA-4E81-83D0-1A9048CCC762}"/>
    <cellStyle name="Normal 2 12 3" xfId="351" xr:uid="{DE4097EA-6872-40E8-8533-C63A671EF729}"/>
    <cellStyle name="Normal 2 12 3 2" xfId="857" xr:uid="{FAFF08F5-27C2-4B5E-9622-59B484CC3825}"/>
    <cellStyle name="Normal 2 12 3 2 2" xfId="2022" xr:uid="{9A1A8692-F466-45C0-B30F-451BC69EB3F5}"/>
    <cellStyle name="Normal 2 12 3 3" xfId="1547" xr:uid="{276022F1-2D62-4200-AF1C-D377C7F05E5A}"/>
    <cellStyle name="Normal 2 12 4" xfId="206" xr:uid="{710D6704-70D2-47D8-BCF2-C7CAAE48C30E}"/>
    <cellStyle name="Normal 2 12 4 2" xfId="712" xr:uid="{EE7F15B4-485D-4D24-9C37-B4B030751394}"/>
    <cellStyle name="Normal 2 12 4 2 2" xfId="1879" xr:uid="{98612C04-D96C-459E-A3EF-6D2945D96D51}"/>
    <cellStyle name="Normal 2 12 4 3" xfId="1404" xr:uid="{39CAA1C2-8727-49D4-9C58-DD70D508ADDC}"/>
    <cellStyle name="Normal 2 12 5" xfId="579" xr:uid="{C51C7F8C-EBA7-4C03-B71D-46930112440C}"/>
    <cellStyle name="Normal 2 12 5 2" xfId="1753" xr:uid="{4ACA81D4-B551-4C3C-A79B-48EC6B36B1AE}"/>
    <cellStyle name="Normal 2 12 6" xfId="911" xr:uid="{0C3CF259-523C-42C3-9D48-B4FECC008441}"/>
    <cellStyle name="Normal 2 12 6 2" xfId="2073" xr:uid="{A06C96FA-D42E-48D3-BCF9-E918A0210523}"/>
    <cellStyle name="Normal 2 12 7" xfId="1065" xr:uid="{388B00F8-54EB-417D-913E-B14BB97E8785}"/>
    <cellStyle name="Normal 2 12 7 2" xfId="2215" xr:uid="{BAE947E4-CC37-44DF-8845-68699C8936DF}"/>
    <cellStyle name="Normal 2 12 8" xfId="1261" xr:uid="{E0FB1012-0CE9-4EFB-BC43-C0B8368FB060}"/>
    <cellStyle name="Normal 2 2" xfId="13" xr:uid="{00000000-0005-0000-0000-000064000000}"/>
    <cellStyle name="Normal 2 2 2" xfId="437" xr:uid="{FD7C606C-B87C-442D-8642-7E95CF525F44}"/>
    <cellStyle name="Normal 2 2 2 2" xfId="569" xr:uid="{6E85DFA2-DB0D-447A-90A3-AFA92DB1CFE0}"/>
    <cellStyle name="Normal 2 2 3" xfId="580" xr:uid="{80E5EF68-389A-4FE5-9EDE-B4E25D4DB9D8}"/>
    <cellStyle name="Normal 2 2 4" xfId="418" xr:uid="{06539D96-A658-46FD-8936-5734CB63F94F}"/>
    <cellStyle name="Normal 2 3" xfId="436" xr:uid="{F1D08671-06B3-4F5B-9F70-037DE0587CB3}"/>
    <cellStyle name="Normal 2 4" xfId="410" xr:uid="{AA7ADE3F-9D40-4CC0-A8A2-69D2C62D8881}"/>
    <cellStyle name="Normal 20" xfId="49" xr:uid="{00000000-0005-0000-0000-000065000000}"/>
    <cellStyle name="Normal 20 2" xfId="150" xr:uid="{00000000-0005-0000-0000-000066000000}"/>
    <cellStyle name="Normal 20 2 2" xfId="298" xr:uid="{6A681AE9-EB7E-41EF-8422-348BB20567A3}"/>
    <cellStyle name="Normal 20 2 2 2" xfId="804" xr:uid="{5E147637-776C-4C11-918B-4D1A22C85BAF}"/>
    <cellStyle name="Normal 20 2 2 2 2" xfId="1970" xr:uid="{717E5AF2-38F6-4322-B398-417BF17511FB}"/>
    <cellStyle name="Normal 20 2 2 3" xfId="1495" xr:uid="{6516F6BD-BFE7-4A73-A051-8DC6B58B305B}"/>
    <cellStyle name="Normal 20 2 3" xfId="659" xr:uid="{E6B1F6BA-4D88-476D-834F-61F2C3E0EB32}"/>
    <cellStyle name="Normal 20 2 3 2" xfId="1828" xr:uid="{0DF6A7BF-309A-42A5-BD08-8EF9F8334A17}"/>
    <cellStyle name="Normal 20 2 4" xfId="1004" xr:uid="{0C6E3542-80CB-4E67-A5B6-D93560EA793B}"/>
    <cellStyle name="Normal 20 2 4 2" xfId="2164" xr:uid="{E687A58B-688C-4232-870E-29FD6F830122}"/>
    <cellStyle name="Normal 20 2 5" xfId="1171" xr:uid="{269C77D5-F4FA-475B-B72F-142F3E4BEE31}"/>
    <cellStyle name="Normal 20 2 5 2" xfId="2306" xr:uid="{40DE3AB9-8A69-4D34-B30E-AB443E98F2D6}"/>
    <cellStyle name="Normal 20 2 6" xfId="1353" xr:uid="{97C71345-99C2-4DD2-B1C4-29BBC96DB04E}"/>
    <cellStyle name="Normal 20 3" xfId="377" xr:uid="{18E28090-1990-4175-841F-C8B81B280A26}"/>
    <cellStyle name="Normal 20 3 2" xfId="883" xr:uid="{CA688BBE-4694-41FE-9536-375F11CD2C0D}"/>
    <cellStyle name="Normal 20 3 2 2" xfId="2047" xr:uid="{11DFB705-FD3F-40E2-B247-56D62E9F7177}"/>
    <cellStyle name="Normal 20 3 3" xfId="1572" xr:uid="{4F44EC75-AF9B-42C7-8958-53118D029CA7}"/>
    <cellStyle name="Normal 20 4" xfId="232" xr:uid="{D914514E-7FD3-43E9-B3C9-4DA30388841F}"/>
    <cellStyle name="Normal 20 4 2" xfId="738" xr:uid="{BB4CDB44-60B3-4476-91C8-873ADD513F9F}"/>
    <cellStyle name="Normal 20 4 2 2" xfId="1904" xr:uid="{BFA46838-4A9D-4C21-ADF4-A033E04ADC77}"/>
    <cellStyle name="Normal 20 4 3" xfId="1429" xr:uid="{6246CBCF-05FA-49E6-B01E-8ACA664DABF7}"/>
    <cellStyle name="Normal 20 5" xfId="602" xr:uid="{64DCECE8-8387-4126-849F-DC31A95D92D6}"/>
    <cellStyle name="Normal 20 5 2" xfId="1774" xr:uid="{1D4507B2-521A-4953-9C67-7A416BB218BB}"/>
    <cellStyle name="Normal 20 6" xfId="936" xr:uid="{E0844CD3-80AF-434A-8F55-B2F623343C47}"/>
    <cellStyle name="Normal 20 6 2" xfId="2098" xr:uid="{7BB433DE-33DB-4742-8C24-D2892CF1C369}"/>
    <cellStyle name="Normal 20 7" xfId="1095" xr:uid="{1DD2A6B5-787C-4D04-B5A4-E328FAC1166D}"/>
    <cellStyle name="Normal 20 7 2" xfId="2240" xr:uid="{D0251D1F-EE2A-459A-9589-FF1FFAF90FBB}"/>
    <cellStyle name="Normal 20 8" xfId="1286" xr:uid="{CA381AB1-573B-4CCC-BFBC-9A0F1C6C4DE7}"/>
    <cellStyle name="Normal 21" xfId="51" xr:uid="{00000000-0005-0000-0000-000067000000}"/>
    <cellStyle name="Normal 21 2" xfId="152" xr:uid="{00000000-0005-0000-0000-000068000000}"/>
    <cellStyle name="Normal 21 2 2" xfId="300" xr:uid="{5F25E1C3-B021-4FAE-99CE-538CD4A2AAE2}"/>
    <cellStyle name="Normal 21 2 2 2" xfId="806" xr:uid="{800EACBB-A0DA-4DA4-A83C-2C9307B0EC13}"/>
    <cellStyle name="Normal 21 2 2 2 2" xfId="1972" xr:uid="{7C24FB30-256E-4A98-A89F-3DE13F1156A6}"/>
    <cellStyle name="Normal 21 2 2 3" xfId="1497" xr:uid="{51FE2332-C3D5-4564-8358-F5D0E0D467BF}"/>
    <cellStyle name="Normal 21 2 3" xfId="661" xr:uid="{CCF4E001-47B6-43D3-BA89-FC97D3B7C2C1}"/>
    <cellStyle name="Normal 21 2 3 2" xfId="1830" xr:uid="{74200239-14E9-47C6-881C-2614D1B0E598}"/>
    <cellStyle name="Normal 21 2 4" xfId="1006" xr:uid="{E9B3B600-FEB8-4EB7-A765-5A8F5F4F80E0}"/>
    <cellStyle name="Normal 21 2 4 2" xfId="2166" xr:uid="{9EC87E78-61C3-487D-BEDE-EDBB2A6FDCD3}"/>
    <cellStyle name="Normal 21 2 5" xfId="1173" xr:uid="{D6CEB926-A0B0-45E3-A354-0531061AF51B}"/>
    <cellStyle name="Normal 21 2 5 2" xfId="2308" xr:uid="{BC04CA4C-AC55-4C0E-83A2-B05930BF1214}"/>
    <cellStyle name="Normal 21 2 6" xfId="1355" xr:uid="{E5680948-C476-4B88-AED3-8B6AB513AB7A}"/>
    <cellStyle name="Normal 21 3" xfId="379" xr:uid="{813FEF97-FA2A-4EC8-8B00-01685C03EEED}"/>
    <cellStyle name="Normal 21 3 2" xfId="885" xr:uid="{A4A7F0E9-CC6B-44BD-B082-89BA1C3B3F09}"/>
    <cellStyle name="Normal 21 3 2 2" xfId="2049" xr:uid="{D8BC68F7-413E-4960-B9B6-031123C4320B}"/>
    <cellStyle name="Normal 21 3 3" xfId="1574" xr:uid="{3859FC24-3EF2-4434-9C31-34553FEB0D83}"/>
    <cellStyle name="Normal 21 4" xfId="234" xr:uid="{53A8E43F-BB1E-423A-A848-5A24B58E5C6C}"/>
    <cellStyle name="Normal 21 4 2" xfId="740" xr:uid="{B2C27876-5F25-4758-9029-65A0DCDA4C0D}"/>
    <cellStyle name="Normal 21 4 2 2" xfId="1906" xr:uid="{81A45F75-28CB-44C0-9487-5A5D2925D93F}"/>
    <cellStyle name="Normal 21 4 3" xfId="1431" xr:uid="{EFC33CD5-4A61-48ED-8AF7-1D30816165F5}"/>
    <cellStyle name="Normal 21 5" xfId="604" xr:uid="{E227AA6F-2A5A-401F-A7ED-558BA642A55F}"/>
    <cellStyle name="Normal 21 5 2" xfId="1776" xr:uid="{3C907CA9-C82D-4C35-B537-9998BA5D6768}"/>
    <cellStyle name="Normal 21 6" xfId="938" xr:uid="{4D55E566-DAC5-42F5-9800-00EC3840B573}"/>
    <cellStyle name="Normal 21 6 2" xfId="2100" xr:uid="{805DB4BF-EB82-4CF6-AB47-D94160AA2850}"/>
    <cellStyle name="Normal 21 7" xfId="1097" xr:uid="{A57C2AF7-FB8D-4674-8914-5EE7624FA927}"/>
    <cellStyle name="Normal 21 7 2" xfId="2242" xr:uid="{4EF25C81-0F9A-466C-8CA8-0CC231E52639}"/>
    <cellStyle name="Normal 21 8" xfId="1288" xr:uid="{3F7B0923-10D9-41CE-9047-C40F86E096C4}"/>
    <cellStyle name="Normal 22" xfId="55" xr:uid="{00000000-0005-0000-0000-000069000000}"/>
    <cellStyle name="Normal 22 2" xfId="156" xr:uid="{00000000-0005-0000-0000-00006A000000}"/>
    <cellStyle name="Normal 22 2 2" xfId="304" xr:uid="{A04EA92E-6D4A-4361-92A7-55A0992A7E09}"/>
    <cellStyle name="Normal 22 2 2 2" xfId="810" xr:uid="{F581D493-C774-491F-9648-DFF6DC04965C}"/>
    <cellStyle name="Normal 22 2 2 2 2" xfId="1976" xr:uid="{B1F23704-B4AB-4575-A378-5C542306B426}"/>
    <cellStyle name="Normal 22 2 2 3" xfId="1501" xr:uid="{3687BB51-8D2B-4BC2-BE82-8FA6B44A337B}"/>
    <cellStyle name="Normal 22 2 3" xfId="665" xr:uid="{AEFB0C63-7B1F-45F0-88B7-92C7096A7649}"/>
    <cellStyle name="Normal 22 2 3 2" xfId="1834" xr:uid="{6A452EA2-5448-4E91-8A3C-92DBF121B5B8}"/>
    <cellStyle name="Normal 22 2 4" xfId="1010" xr:uid="{77666900-9B3A-4906-B33C-DDB05570A811}"/>
    <cellStyle name="Normal 22 2 4 2" xfId="2170" xr:uid="{9E473C23-6C47-4D38-8C9D-69EF654BF266}"/>
    <cellStyle name="Normal 22 2 5" xfId="1177" xr:uid="{2EFF3857-949E-468B-A138-8CEF20D4175E}"/>
    <cellStyle name="Normal 22 2 5 2" xfId="2312" xr:uid="{447FE0CE-7BF4-4F8E-9381-AE9DE5A0F228}"/>
    <cellStyle name="Normal 22 2 6" xfId="1359" xr:uid="{032F7B64-81C0-457F-957D-298C078DE985}"/>
    <cellStyle name="Normal 22 3" xfId="383" xr:uid="{522C0B3C-D359-4294-B420-2EE59539AF54}"/>
    <cellStyle name="Normal 22 3 2" xfId="889" xr:uid="{42BFD19B-AC87-4F91-B473-20AFFCFB45D9}"/>
    <cellStyle name="Normal 22 3 2 2" xfId="2053" xr:uid="{CDDADB62-4C18-4683-A803-43B2A9A96046}"/>
    <cellStyle name="Normal 22 3 3" xfId="1578" xr:uid="{9491E692-BCB8-4578-820E-D39AD652E4D7}"/>
    <cellStyle name="Normal 22 4" xfId="238" xr:uid="{30F566DF-182D-4D7E-9AA4-63ED80F19638}"/>
    <cellStyle name="Normal 22 4 2" xfId="744" xr:uid="{237D95B7-752D-4B82-A2DA-43CFE46AFD1E}"/>
    <cellStyle name="Normal 22 4 2 2" xfId="1910" xr:uid="{0443ECA5-8198-414A-BCF1-C0D50C4C8E0D}"/>
    <cellStyle name="Normal 22 4 3" xfId="1435" xr:uid="{EBD7326B-C28A-485F-9E6E-CE1DA42784FE}"/>
    <cellStyle name="Normal 22 5" xfId="608" xr:uid="{A7D6F451-FF2B-4CBE-A806-FD77A11D64E7}"/>
    <cellStyle name="Normal 22 5 2" xfId="1780" xr:uid="{799A2381-1F18-46D7-8346-7CB82F04735D}"/>
    <cellStyle name="Normal 22 6" xfId="942" xr:uid="{1714E761-C2FD-4683-880D-01A83DC6922F}"/>
    <cellStyle name="Normal 22 6 2" xfId="2104" xr:uid="{1D293BC1-2C0D-4388-A0FD-416F4DA113EF}"/>
    <cellStyle name="Normal 22 7" xfId="1101" xr:uid="{C3EA2CEC-6490-4432-84DA-ADE948B39F26}"/>
    <cellStyle name="Normal 22 7 2" xfId="2246" xr:uid="{906CD143-0F31-4B97-B58D-0F1E08EDC2E5}"/>
    <cellStyle name="Normal 22 8" xfId="1292" xr:uid="{83E49D47-B4CA-4BF6-B53D-4B904538FF6E}"/>
    <cellStyle name="Normal 23" xfId="56" xr:uid="{00000000-0005-0000-0000-00006B000000}"/>
    <cellStyle name="Normal 23 2" xfId="157" xr:uid="{00000000-0005-0000-0000-00006C000000}"/>
    <cellStyle name="Normal 23 2 2" xfId="305" xr:uid="{914F2614-5161-4B43-858F-9020BDEA594F}"/>
    <cellStyle name="Normal 23 2 2 2" xfId="811" xr:uid="{861F67DD-D209-4F72-8E94-F0C485758B1A}"/>
    <cellStyle name="Normal 23 2 2 2 2" xfId="1977" xr:uid="{4E15FEEB-F0E9-422B-8B28-398C872D633B}"/>
    <cellStyle name="Normal 23 2 2 3" xfId="1502" xr:uid="{4B93E2FB-8BC1-492E-9580-C9D831F7FBD6}"/>
    <cellStyle name="Normal 23 2 3" xfId="666" xr:uid="{5F6B4059-F4A3-4732-AE55-6BF8F6B720BF}"/>
    <cellStyle name="Normal 23 2 3 2" xfId="1835" xr:uid="{2CB67254-7D94-4DD2-94BC-B3E542D488F6}"/>
    <cellStyle name="Normal 23 2 4" xfId="1011" xr:uid="{3C1D31DE-C519-4D24-A1A6-D5B6E7F13BF3}"/>
    <cellStyle name="Normal 23 2 4 2" xfId="2171" xr:uid="{42C2A0F5-E919-4164-8CD6-FAB7D75A20D0}"/>
    <cellStyle name="Normal 23 2 5" xfId="1178" xr:uid="{38C5DF4B-239B-4BE2-8CE9-1D4C05DD1B4E}"/>
    <cellStyle name="Normal 23 2 5 2" xfId="2313" xr:uid="{10BAC1A0-2237-4CAA-8394-3FDFCA9B470C}"/>
    <cellStyle name="Normal 23 2 6" xfId="1360" xr:uid="{A47009AC-14E3-4D2D-8A86-0257040940CA}"/>
    <cellStyle name="Normal 23 3" xfId="384" xr:uid="{F354D41A-1EA5-4DD8-8F16-AFCD6990221C}"/>
    <cellStyle name="Normal 23 3 2" xfId="890" xr:uid="{2DE5A60D-E5F9-4804-A678-95EB78F62993}"/>
    <cellStyle name="Normal 23 3 2 2" xfId="2054" xr:uid="{43A9A928-2911-45E2-8130-74E9FB33850E}"/>
    <cellStyle name="Normal 23 3 3" xfId="1579" xr:uid="{1346ED6F-F759-4A31-B4F1-74F1B601EE87}"/>
    <cellStyle name="Normal 23 4" xfId="239" xr:uid="{BD8524EF-1128-4FBE-A17C-E2BC687859C3}"/>
    <cellStyle name="Normal 23 4 2" xfId="745" xr:uid="{E2A50987-A124-4081-BF6D-2B1FD05CF385}"/>
    <cellStyle name="Normal 23 4 2 2" xfId="1911" xr:uid="{450ED312-5EFF-4A01-91C7-4F85088600DD}"/>
    <cellStyle name="Normal 23 4 3" xfId="1436" xr:uid="{07971298-6B23-442C-B8CB-B588D369C952}"/>
    <cellStyle name="Normal 23 5" xfId="609" xr:uid="{3F768065-0A2C-4E79-8E43-1D2ECFD996D9}"/>
    <cellStyle name="Normal 23 5 2" xfId="1781" xr:uid="{55647ED0-C555-4167-8140-6513F687CA05}"/>
    <cellStyle name="Normal 23 6" xfId="943" xr:uid="{95051B7B-516B-4AB2-8260-E99BDA4F68E5}"/>
    <cellStyle name="Normal 23 6 2" xfId="2105" xr:uid="{A4F525BD-7F1D-4459-A863-6D12C3A580C4}"/>
    <cellStyle name="Normal 23 7" xfId="1102" xr:uid="{B4D24E2A-A8E9-4777-99FC-5587B5804FEB}"/>
    <cellStyle name="Normal 23 7 2" xfId="2247" xr:uid="{67C430FE-31C7-4ABF-A308-724717D13F3C}"/>
    <cellStyle name="Normal 23 8" xfId="1293" xr:uid="{F041FBF3-80A4-4E72-A7EC-5F5E5A509660}"/>
    <cellStyle name="Normal 24" xfId="60" xr:uid="{00000000-0005-0000-0000-00006D000000}"/>
    <cellStyle name="Normal 24 2" xfId="161" xr:uid="{00000000-0005-0000-0000-00006E000000}"/>
    <cellStyle name="Normal 24 2 2" xfId="309" xr:uid="{87B8B3B3-32D5-4613-A2F3-B288B4C7612C}"/>
    <cellStyle name="Normal 24 2 2 2" xfId="815" xr:uid="{63B45DA7-A8AE-4603-A7E9-71754D455ECF}"/>
    <cellStyle name="Normal 24 2 2 2 2" xfId="1981" xr:uid="{CB8A8547-425D-4886-B415-068853AECA6A}"/>
    <cellStyle name="Normal 24 2 2 3" xfId="1506" xr:uid="{BE6ADBAF-7B07-4CFB-99DB-3C2F4AEE262E}"/>
    <cellStyle name="Normal 24 2 3" xfId="670" xr:uid="{0D43E74E-A37A-49E2-A119-744CD4F112A6}"/>
    <cellStyle name="Normal 24 2 3 2" xfId="1839" xr:uid="{0EE54C37-F603-4015-800B-A3374BC6B6E1}"/>
    <cellStyle name="Normal 24 2 4" xfId="1015" xr:uid="{B915E553-24C8-4F8F-9345-2FC49BF21A2C}"/>
    <cellStyle name="Normal 24 2 4 2" xfId="2175" xr:uid="{5D059F30-98E8-4C01-9C63-2D72DF6E013D}"/>
    <cellStyle name="Normal 24 2 5" xfId="1182" xr:uid="{9F6D99F2-FEB7-4029-934A-4B858DF6BF59}"/>
    <cellStyle name="Normal 24 2 5 2" xfId="2317" xr:uid="{24CB7C70-377D-46E4-8ACE-F86939AFF5F0}"/>
    <cellStyle name="Normal 24 2 6" xfId="1364" xr:uid="{DCAC8A58-41B5-4D87-86F0-B9212E9F5293}"/>
    <cellStyle name="Normal 24 3" xfId="388" xr:uid="{A4C73931-49F0-4821-B6E9-63EFD4792758}"/>
    <cellStyle name="Normal 24 3 2" xfId="894" xr:uid="{7F034A38-EDA9-404A-87C1-5D2AEB501905}"/>
    <cellStyle name="Normal 24 3 2 2" xfId="2058" xr:uid="{DF05C8B2-86A4-4FE3-8386-963D547DE1F4}"/>
    <cellStyle name="Normal 24 3 3" xfId="1583" xr:uid="{CBF53D78-9265-4D71-BE3C-C93E7D10B8D1}"/>
    <cellStyle name="Normal 24 4" xfId="243" xr:uid="{94A07057-92C3-42C4-AF19-935A414CF371}"/>
    <cellStyle name="Normal 24 4 2" xfId="749" xr:uid="{A5AB2F3E-9B42-49B0-AD24-534651AD575E}"/>
    <cellStyle name="Normal 24 4 2 2" xfId="1915" xr:uid="{1F5F844D-465E-4B11-AFC9-BC35E4A85453}"/>
    <cellStyle name="Normal 24 4 3" xfId="1440" xr:uid="{4687C547-ADDF-4A20-9DA9-2E1BD00670FE}"/>
    <cellStyle name="Normal 24 5" xfId="613" xr:uid="{905AB118-7D5E-4972-BAF4-BCB4B2C058E1}"/>
    <cellStyle name="Normal 24 5 2" xfId="1785" xr:uid="{E4EB792B-17F3-482B-82EA-B80E5DFF4F96}"/>
    <cellStyle name="Normal 24 6" xfId="947" xr:uid="{3BC15351-D66F-4773-91C8-4260FEF09798}"/>
    <cellStyle name="Normal 24 6 2" xfId="2109" xr:uid="{114A7491-B433-42DE-B0BB-FE759C7B7254}"/>
    <cellStyle name="Normal 24 7" xfId="1106" xr:uid="{84E89816-8F61-49D8-8AF3-3612A6C2B8E7}"/>
    <cellStyle name="Normal 24 7 2" xfId="2251" xr:uid="{0393C573-96DB-4B9F-9688-ACAF599151D4}"/>
    <cellStyle name="Normal 24 8" xfId="1297" xr:uid="{248CBEA5-DE22-4111-A962-54C29E54AF4F}"/>
    <cellStyle name="Normal 25" xfId="37" xr:uid="{00000000-0005-0000-0000-00006F000000}"/>
    <cellStyle name="Normal 25 2" xfId="138" xr:uid="{00000000-0005-0000-0000-000070000000}"/>
    <cellStyle name="Normal 25 2 2" xfId="286" xr:uid="{E5C24D19-A434-4711-B6B4-EB8DEEBD2D15}"/>
    <cellStyle name="Normal 25 2 2 2" xfId="792" xr:uid="{9FA7132E-EBAA-490D-81D8-9CFF30C9EFDC}"/>
    <cellStyle name="Normal 25 2 2 2 2" xfId="1958" xr:uid="{6B0BCAEC-58DD-48AD-AC0C-11262DBFA52D}"/>
    <cellStyle name="Normal 25 2 2 3" xfId="1483" xr:uid="{74A54B73-1CCC-499C-834F-0FD8A246CCFD}"/>
    <cellStyle name="Normal 25 2 3" xfId="647" xr:uid="{2E283BE3-3B67-4BF2-BF28-7DC039EAE390}"/>
    <cellStyle name="Normal 25 2 3 2" xfId="1816" xr:uid="{1AD2702A-E9C2-4297-B327-126EE4A721DE}"/>
    <cellStyle name="Normal 25 2 4" xfId="992" xr:uid="{6B693CA3-1A48-478D-96F3-1119CCA131B7}"/>
    <cellStyle name="Normal 25 2 4 2" xfId="2152" xr:uid="{4E50365B-B98B-4C18-BEF8-72B2AFB4B46E}"/>
    <cellStyle name="Normal 25 2 5" xfId="1159" xr:uid="{C21BB738-8EDD-415C-862C-F76A885D9D2A}"/>
    <cellStyle name="Normal 25 2 5 2" xfId="2294" xr:uid="{7E55A65B-0653-4ACB-A4A4-8F73786CE4BA}"/>
    <cellStyle name="Normal 25 2 6" xfId="1341" xr:uid="{EBD94E1D-8184-471C-B0C2-41B64A804546}"/>
    <cellStyle name="Normal 25 3" xfId="365" xr:uid="{E7C6F66B-B0FB-442C-B549-F532D5425694}"/>
    <cellStyle name="Normal 25 3 2" xfId="871" xr:uid="{48BB9A16-4031-42ED-9554-194C3F60F0C8}"/>
    <cellStyle name="Normal 25 3 2 2" xfId="2035" xr:uid="{B337D240-ECA1-449D-95E0-83CEF3740B4A}"/>
    <cellStyle name="Normal 25 3 3" xfId="1560" xr:uid="{BA99A3E1-4E55-45AE-AB83-15540BB2A714}"/>
    <cellStyle name="Normal 25 4" xfId="220" xr:uid="{5A527560-1336-466A-9FA1-CF4A9B8FEB56}"/>
    <cellStyle name="Normal 25 4 2" xfId="726" xr:uid="{329FC001-AC4F-470A-AB65-E35F7F1BBBAA}"/>
    <cellStyle name="Normal 25 4 2 2" xfId="1892" xr:uid="{CB7CABEA-F760-4089-A9E0-45FCE06E63C7}"/>
    <cellStyle name="Normal 25 4 3" xfId="1417" xr:uid="{0F093BBF-6BA0-4E6F-9B22-F9DA6D9B6178}"/>
    <cellStyle name="Normal 25 5" xfId="590" xr:uid="{C7F6300E-090C-4B48-865D-F1C85E07EC17}"/>
    <cellStyle name="Normal 25 5 2" xfId="1762" xr:uid="{36E0654B-1455-4FE7-8B25-4FF3CE584C61}"/>
    <cellStyle name="Normal 25 6" xfId="924" xr:uid="{3C9B999B-19B7-4C9E-B0B8-D372F327ADCB}"/>
    <cellStyle name="Normal 25 6 2" xfId="2086" xr:uid="{2FAAD1B3-A637-4183-9A5F-929F5535D1C7}"/>
    <cellStyle name="Normal 25 7" xfId="1083" xr:uid="{9FD29A0B-C971-4A26-8122-435D3A94087F}"/>
    <cellStyle name="Normal 25 7 2" xfId="2228" xr:uid="{D780328B-B6A3-4888-8618-E9B27262A2A7}"/>
    <cellStyle name="Normal 25 8" xfId="1274" xr:uid="{2504BA90-6111-4F0A-BA7F-C5698FAD4220}"/>
    <cellStyle name="Normal 26" xfId="38" xr:uid="{00000000-0005-0000-0000-000071000000}"/>
    <cellStyle name="Normal 26 2" xfId="139" xr:uid="{00000000-0005-0000-0000-000072000000}"/>
    <cellStyle name="Normal 26 2 2" xfId="287" xr:uid="{9B3F3579-C108-4412-B1F9-B5B54D3F85FB}"/>
    <cellStyle name="Normal 26 2 2 2" xfId="793" xr:uid="{8F2C6A80-DEEB-4C5A-91A7-C0675EC97949}"/>
    <cellStyle name="Normal 26 2 2 2 2" xfId="1959" xr:uid="{C9B16CE7-9935-449E-AD33-B80B45B678D7}"/>
    <cellStyle name="Normal 26 2 2 3" xfId="1484" xr:uid="{7AB1A714-97EC-4012-877B-58D8DAFB0112}"/>
    <cellStyle name="Normal 26 2 3" xfId="648" xr:uid="{ED3A8D21-A276-4A32-9A85-E44045B33A9B}"/>
    <cellStyle name="Normal 26 2 3 2" xfId="1817" xr:uid="{C767A62A-05CE-409F-9EEE-15EC1E118AEE}"/>
    <cellStyle name="Normal 26 2 4" xfId="993" xr:uid="{D48F8022-46A5-4EFA-8DF9-B419BC4B8D3C}"/>
    <cellStyle name="Normal 26 2 4 2" xfId="2153" xr:uid="{04EEBC02-42BC-4961-B879-BBB6F74F9307}"/>
    <cellStyle name="Normal 26 2 5" xfId="1160" xr:uid="{7890D5DE-6ABD-490B-9924-BA49601C2696}"/>
    <cellStyle name="Normal 26 2 5 2" xfId="2295" xr:uid="{B864E48F-AEC6-4D24-BCD1-DE9DFAC1EABE}"/>
    <cellStyle name="Normal 26 2 6" xfId="1342" xr:uid="{44CF9EDF-BA68-440A-AFAF-C211A77C8F45}"/>
    <cellStyle name="Normal 26 3" xfId="366" xr:uid="{D4EE1DB7-8E36-4161-AA3D-B2DB84482048}"/>
    <cellStyle name="Normal 26 3 2" xfId="872" xr:uid="{16A6A012-707E-4490-B893-1BEF120F322A}"/>
    <cellStyle name="Normal 26 3 2 2" xfId="2036" xr:uid="{5872CFA1-77DE-4660-AD80-5170202003D8}"/>
    <cellStyle name="Normal 26 3 3" xfId="1561" xr:uid="{6AB083D1-A4F1-4A38-AE72-E621DE8E87A7}"/>
    <cellStyle name="Normal 26 4" xfId="221" xr:uid="{3A16BD99-FF33-4919-A212-5C8EC0E0DC62}"/>
    <cellStyle name="Normal 26 4 2" xfId="727" xr:uid="{7553927D-BE06-456B-A423-92BDDA4F34D6}"/>
    <cellStyle name="Normal 26 4 2 2" xfId="1893" xr:uid="{065AF7CE-1AC2-4D39-9C03-6463F9D21D70}"/>
    <cellStyle name="Normal 26 4 3" xfId="1418" xr:uid="{B524BEA1-794B-42BB-B9FF-D87B65904524}"/>
    <cellStyle name="Normal 26 5" xfId="591" xr:uid="{6DDDD0AD-031F-4847-9904-12720308DBFF}"/>
    <cellStyle name="Normal 26 5 2" xfId="1763" xr:uid="{DE55B5C2-B1C3-41B9-A02F-AC5D8B703F57}"/>
    <cellStyle name="Normal 26 6" xfId="925" xr:uid="{13721629-244B-4B54-A727-CF438555731D}"/>
    <cellStyle name="Normal 26 6 2" xfId="2087" xr:uid="{8485DB3E-DA48-48E2-8DF3-A489B04B90D7}"/>
    <cellStyle name="Normal 26 7" xfId="1084" xr:uid="{1CEDC671-63E8-4689-A26D-CB42A15E558C}"/>
    <cellStyle name="Normal 26 7 2" xfId="2229" xr:uid="{6FFED92A-6173-4474-A5D5-81CDD15EC8F5}"/>
    <cellStyle name="Normal 26 8" xfId="1275" xr:uid="{C2B1216B-D577-43F6-A601-CE672D99CF59}"/>
    <cellStyle name="Normal 27" xfId="40" xr:uid="{00000000-0005-0000-0000-000073000000}"/>
    <cellStyle name="Normal 27 2" xfId="141" xr:uid="{00000000-0005-0000-0000-000074000000}"/>
    <cellStyle name="Normal 27 2 2" xfId="289" xr:uid="{9D23D59F-16A0-4FB6-B239-A149A98302F6}"/>
    <cellStyle name="Normal 27 2 2 2" xfId="795" xr:uid="{5E0A46C3-9CCD-4640-AA79-CC98ADCF3459}"/>
    <cellStyle name="Normal 27 2 2 2 2" xfId="1961" xr:uid="{75C515A4-7DE1-4C8E-BC30-876EBBF02755}"/>
    <cellStyle name="Normal 27 2 2 3" xfId="1486" xr:uid="{67E1EC43-B182-4571-AE43-42234499E84E}"/>
    <cellStyle name="Normal 27 2 3" xfId="650" xr:uid="{2E63BA07-187D-440C-8C8A-CABEEAAFA3E7}"/>
    <cellStyle name="Normal 27 2 3 2" xfId="1819" xr:uid="{ED4BC2AB-2C2A-4C6F-848F-C818400F94C5}"/>
    <cellStyle name="Normal 27 2 4" xfId="995" xr:uid="{E6191C03-364F-4F0B-94F4-420A1A99F017}"/>
    <cellStyle name="Normal 27 2 4 2" xfId="2155" xr:uid="{BCD88364-B4B0-490B-A1F4-8CB9B9D9C0CC}"/>
    <cellStyle name="Normal 27 2 5" xfId="1162" xr:uid="{B33E1EFE-0136-4E18-982C-0C01281A43BF}"/>
    <cellStyle name="Normal 27 2 5 2" xfId="2297" xr:uid="{D5351491-7B9E-4187-B6E9-87EB9D3A3EBD}"/>
    <cellStyle name="Normal 27 2 6" xfId="1344" xr:uid="{1A34B99D-4836-4132-B8FC-31C8A0D6F27D}"/>
    <cellStyle name="Normal 27 3" xfId="368" xr:uid="{C3C9295A-0385-4391-BF2F-107C735AB2BB}"/>
    <cellStyle name="Normal 27 3 2" xfId="874" xr:uid="{FFDABD81-5724-46F9-B20B-0C26158DBA70}"/>
    <cellStyle name="Normal 27 3 2 2" xfId="2038" xr:uid="{F6DE9EBE-2ED6-4B87-A036-78DF083ACDCC}"/>
    <cellStyle name="Normal 27 3 3" xfId="1563" xr:uid="{9A3926FD-A879-498B-BC35-9433C614A3EA}"/>
    <cellStyle name="Normal 27 4" xfId="223" xr:uid="{65FA2C1C-6D1A-4D9A-9970-96CD1D88F1AA}"/>
    <cellStyle name="Normal 27 4 2" xfId="729" xr:uid="{0C80E77C-719C-4489-9D91-7DBEFE5C6B1D}"/>
    <cellStyle name="Normal 27 4 2 2" xfId="1895" xr:uid="{82F7CE07-9637-4F05-9892-8CD1C3DD669C}"/>
    <cellStyle name="Normal 27 4 3" xfId="1420" xr:uid="{78D9AD2E-F169-49FB-B447-427142D0DBD9}"/>
    <cellStyle name="Normal 27 5" xfId="593" xr:uid="{E119390A-ED67-487B-B4B8-9FAAF94AF9E3}"/>
    <cellStyle name="Normal 27 5 2" xfId="1765" xr:uid="{0A7B5459-845F-47C5-A21A-49FD050C86EC}"/>
    <cellStyle name="Normal 27 6" xfId="927" xr:uid="{1F9D0924-7DE1-42C4-BA75-23BB09EE685D}"/>
    <cellStyle name="Normal 27 6 2" xfId="2089" xr:uid="{63ADB99D-26BB-42F6-B975-33FC3BDD9A7B}"/>
    <cellStyle name="Normal 27 7" xfId="1086" xr:uid="{9AEF7F17-802B-4D93-A11A-9895DADB8158}"/>
    <cellStyle name="Normal 27 7 2" xfId="2231" xr:uid="{95A3A42E-CAEC-42EF-AAE1-5B9D83C3BAFD}"/>
    <cellStyle name="Normal 27 8" xfId="1277" xr:uid="{CF4D8EEE-495D-4459-A391-5CEEBE7EBD19}"/>
    <cellStyle name="Normal 28" xfId="42" xr:uid="{00000000-0005-0000-0000-000075000000}"/>
    <cellStyle name="Normal 28 2" xfId="143" xr:uid="{00000000-0005-0000-0000-000076000000}"/>
    <cellStyle name="Normal 28 2 2" xfId="291" xr:uid="{D7F7CCBE-9005-4855-9B47-F4ECB5DE908B}"/>
    <cellStyle name="Normal 28 2 2 2" xfId="797" xr:uid="{A5D65570-661A-45C9-89D5-30254D49393A}"/>
    <cellStyle name="Normal 28 2 2 2 2" xfId="1963" xr:uid="{FAF5DF53-CE6B-4ED9-961F-F5F23CB51AA7}"/>
    <cellStyle name="Normal 28 2 2 3" xfId="1488" xr:uid="{0D81A1FB-2EB5-4AB6-9E3D-ADC20FF13C5A}"/>
    <cellStyle name="Normal 28 2 3" xfId="652" xr:uid="{C33FFB77-1A63-46C2-926B-0D877E5D3EB9}"/>
    <cellStyle name="Normal 28 2 3 2" xfId="1821" xr:uid="{30F926A2-F51F-4C7D-8B4C-AE2E03DD6B79}"/>
    <cellStyle name="Normal 28 2 4" xfId="997" xr:uid="{F2948AE8-D1E6-45C7-BCC1-89BB11081D82}"/>
    <cellStyle name="Normal 28 2 4 2" xfId="2157" xr:uid="{DECA27C5-4824-445E-A73C-8DD867CC375C}"/>
    <cellStyle name="Normal 28 2 5" xfId="1164" xr:uid="{2A2C2641-14FA-4069-9A18-EB928F6E74AE}"/>
    <cellStyle name="Normal 28 2 5 2" xfId="2299" xr:uid="{CD0900CF-69A2-41BB-9B57-FA3630BDF4BC}"/>
    <cellStyle name="Normal 28 2 6" xfId="1346" xr:uid="{9824F8F6-9608-4B51-8864-4BE8F49E9D3B}"/>
    <cellStyle name="Normal 28 3" xfId="370" xr:uid="{1ED2987D-1FE3-4C59-83D2-9EC1CB41CF58}"/>
    <cellStyle name="Normal 28 3 2" xfId="876" xr:uid="{2596EAD8-FD57-4E9C-BCBC-5014E443B766}"/>
    <cellStyle name="Normal 28 3 2 2" xfId="2040" xr:uid="{5F79E9E8-0590-4275-862D-6480B2869512}"/>
    <cellStyle name="Normal 28 3 3" xfId="1565" xr:uid="{336D3D3E-44F0-4A9C-B2F8-33B95B28FC31}"/>
    <cellStyle name="Normal 28 4" xfId="225" xr:uid="{3671F13D-A5EB-4016-8285-223E3E076258}"/>
    <cellStyle name="Normal 28 4 2" xfId="731" xr:uid="{95209E60-3D30-4EFE-BBE3-A6F86618735A}"/>
    <cellStyle name="Normal 28 4 2 2" xfId="1897" xr:uid="{EA8A0121-E600-4A36-88A2-52FC579FB444}"/>
    <cellStyle name="Normal 28 4 3" xfId="1422" xr:uid="{B4D6F5F6-66A2-4E5C-9EE1-4A912F15E69B}"/>
    <cellStyle name="Normal 28 5" xfId="595" xr:uid="{48D0DBFE-8FA4-4387-8109-AAB6C9691CC0}"/>
    <cellStyle name="Normal 28 5 2" xfId="1767" xr:uid="{273D0D97-53A8-4783-85F9-BC5A208054E7}"/>
    <cellStyle name="Normal 28 6" xfId="929" xr:uid="{0764874E-B5FC-4F84-B461-879705992FAF}"/>
    <cellStyle name="Normal 28 6 2" xfId="2091" xr:uid="{ED28FF70-E4D9-4B54-A676-A2A26195A5F0}"/>
    <cellStyle name="Normal 28 7" xfId="1088" xr:uid="{3055F958-1598-464A-8647-AB817686FAC7}"/>
    <cellStyle name="Normal 28 7 2" xfId="2233" xr:uid="{E6F59C49-2A09-4A6B-A5A0-113D841B2CBE}"/>
    <cellStyle name="Normal 28 8" xfId="1279" xr:uid="{F16F2501-81D8-4CD0-A5A8-44718A4B959D}"/>
    <cellStyle name="Normal 29" xfId="44" xr:uid="{00000000-0005-0000-0000-000077000000}"/>
    <cellStyle name="Normal 29 2" xfId="145" xr:uid="{00000000-0005-0000-0000-000078000000}"/>
    <cellStyle name="Normal 29 2 2" xfId="293" xr:uid="{0389FFB1-8BC3-4773-9617-CE974A316322}"/>
    <cellStyle name="Normal 29 2 2 2" xfId="799" xr:uid="{6F1E2749-68E6-48CA-AB9A-FA37885CE4BB}"/>
    <cellStyle name="Normal 29 2 2 2 2" xfId="1965" xr:uid="{383C9696-7B67-4AF1-B9E3-C5D5803C5C29}"/>
    <cellStyle name="Normal 29 2 2 3" xfId="1490" xr:uid="{20F4CF61-E0E2-4F7C-80EA-92AFF401DB8A}"/>
    <cellStyle name="Normal 29 2 3" xfId="654" xr:uid="{7BB2A91C-B41F-4302-B62E-1049D4374FBE}"/>
    <cellStyle name="Normal 29 2 3 2" xfId="1823" xr:uid="{D0509FC7-FD95-48A1-BD3A-2C51F01CBCDC}"/>
    <cellStyle name="Normal 29 2 4" xfId="999" xr:uid="{0C29B7B0-1B4C-4838-BDD7-4F60A745A1A0}"/>
    <cellStyle name="Normal 29 2 4 2" xfId="2159" xr:uid="{6A536CDC-4C62-446E-97B0-B6174B510BD2}"/>
    <cellStyle name="Normal 29 2 5" xfId="1166" xr:uid="{DC1ABB53-7E2C-4B3B-9579-72400838CE60}"/>
    <cellStyle name="Normal 29 2 5 2" xfId="2301" xr:uid="{90DFECAC-9E89-42A5-A737-D476A273C0D3}"/>
    <cellStyle name="Normal 29 2 6" xfId="1348" xr:uid="{7C837EFC-99CC-4EA1-A110-E4428DBCCA19}"/>
    <cellStyle name="Normal 29 3" xfId="372" xr:uid="{01A8561B-A5ED-4E65-A59C-3B9A676024BE}"/>
    <cellStyle name="Normal 29 3 2" xfId="878" xr:uid="{D5476DCA-F88C-4878-8BB7-9DBDDE882412}"/>
    <cellStyle name="Normal 29 3 2 2" xfId="2042" xr:uid="{F7F033D1-ED8B-4879-B91E-1843C7B16B7D}"/>
    <cellStyle name="Normal 29 3 3" xfId="1567" xr:uid="{BA88B2CF-A949-4CCB-9C5B-A98F93BDC6B0}"/>
    <cellStyle name="Normal 29 4" xfId="227" xr:uid="{4CDE3AF0-ABF3-4F2E-BB7E-205FA3791DD8}"/>
    <cellStyle name="Normal 29 4 2" xfId="733" xr:uid="{6291F93F-E908-46AA-BBF0-B7ABF9146F95}"/>
    <cellStyle name="Normal 29 4 2 2" xfId="1899" xr:uid="{2A560A97-076B-4A6F-9539-2AC7AE8671C1}"/>
    <cellStyle name="Normal 29 4 3" xfId="1424" xr:uid="{5994AA2B-F4E1-4571-B921-DD3D3F093940}"/>
    <cellStyle name="Normal 29 5" xfId="597" xr:uid="{31090B76-20F0-416C-B377-EBA791C4C24F}"/>
    <cellStyle name="Normal 29 5 2" xfId="1769" xr:uid="{AE60EABE-0EF6-42FB-9966-E256079170A5}"/>
    <cellStyle name="Normal 29 6" xfId="931" xr:uid="{68081260-E3E4-4E33-BBA7-C1BD3CCB9AB3}"/>
    <cellStyle name="Normal 29 6 2" xfId="2093" xr:uid="{C2571CB7-2DB8-4289-AEC5-51984179135B}"/>
    <cellStyle name="Normal 29 7" xfId="1090" xr:uid="{46FF6AD6-4DD0-4C05-A43A-15DB9B4C7150}"/>
    <cellStyle name="Normal 29 7 2" xfId="2235" xr:uid="{AECBCB64-D06C-4078-9915-724D3A6FA277}"/>
    <cellStyle name="Normal 29 8" xfId="1281" xr:uid="{1A2C4AEB-4865-4B20-88B5-9CA14EF03571}"/>
    <cellStyle name="Normal 3" xfId="14" xr:uid="{00000000-0005-0000-0000-000079000000}"/>
    <cellStyle name="Normal 3 2" xfId="121" xr:uid="{00000000-0005-0000-0000-00007A000000}"/>
    <cellStyle name="Normal 3 3" xfId="411" xr:uid="{C7E94D7B-F939-4187-B6F1-CBA8E80318ED}"/>
    <cellStyle name="Normal 30" xfId="45" xr:uid="{00000000-0005-0000-0000-00007B000000}"/>
    <cellStyle name="Normal 30 2" xfId="146" xr:uid="{00000000-0005-0000-0000-00007C000000}"/>
    <cellStyle name="Normal 30 2 2" xfId="294" xr:uid="{A226E0C4-9C56-4517-8DF0-6BA983D97E1D}"/>
    <cellStyle name="Normal 30 2 2 2" xfId="800" xr:uid="{AFBE130B-9DAA-4991-8753-FE2F0A700DE8}"/>
    <cellStyle name="Normal 30 2 2 2 2" xfId="1966" xr:uid="{D246D56B-C00F-423C-90D8-A5C0CEF73AC4}"/>
    <cellStyle name="Normal 30 2 2 3" xfId="1491" xr:uid="{1708B6CF-1563-41A5-BF80-0D30005AF7CB}"/>
    <cellStyle name="Normal 30 2 3" xfId="655" xr:uid="{D199B7EA-0DAA-48D0-B2AD-17D37F8F3F34}"/>
    <cellStyle name="Normal 30 2 3 2" xfId="1824" xr:uid="{DFA95998-8A65-4B61-95F1-E52303A6D998}"/>
    <cellStyle name="Normal 30 2 4" xfId="1000" xr:uid="{69D6B6E6-53CA-4798-8868-AF9DC376BEC3}"/>
    <cellStyle name="Normal 30 2 4 2" xfId="2160" xr:uid="{51838065-83C2-4E88-B223-E7DEAB8193C5}"/>
    <cellStyle name="Normal 30 2 5" xfId="1167" xr:uid="{3E9EC95C-56ED-46BC-B706-CC22D5E175D7}"/>
    <cellStyle name="Normal 30 2 5 2" xfId="2302" xr:uid="{767A5A48-16A2-4766-80FD-6836B2C4FCE1}"/>
    <cellStyle name="Normal 30 2 6" xfId="1349" xr:uid="{D8A4A43F-E285-4730-B8AC-FB25FDCC3756}"/>
    <cellStyle name="Normal 30 3" xfId="373" xr:uid="{63E96C1F-FB32-4482-A072-6785ED5A3DFC}"/>
    <cellStyle name="Normal 30 3 2" xfId="879" xr:uid="{DF0CE7D5-84DF-4C02-9831-1FA645486DE0}"/>
    <cellStyle name="Normal 30 3 2 2" xfId="2043" xr:uid="{C73B50CD-96BD-44AD-88FA-AC65126EE8E7}"/>
    <cellStyle name="Normal 30 3 3" xfId="1568" xr:uid="{420D2565-1831-47AE-892C-B4B35C152A6E}"/>
    <cellStyle name="Normal 30 4" xfId="228" xr:uid="{A1CDF3A3-13DA-4E93-89DA-A5A1509B80B3}"/>
    <cellStyle name="Normal 30 4 2" xfId="734" xr:uid="{1813EE7A-AB70-48F1-9538-36951D25526D}"/>
    <cellStyle name="Normal 30 4 2 2" xfId="1900" xr:uid="{E89C823E-1C5E-40ED-9EBB-3DB6B2A13294}"/>
    <cellStyle name="Normal 30 4 3" xfId="1425" xr:uid="{9C93751A-1795-4DFF-AA39-DB956E124E15}"/>
    <cellStyle name="Normal 30 5" xfId="598" xr:uid="{A440F17D-3F8B-47AB-86A3-3583F6E569B3}"/>
    <cellStyle name="Normal 30 5 2" xfId="1770" xr:uid="{444862D8-1625-438C-AFA9-6D5BF622D1E4}"/>
    <cellStyle name="Normal 30 6" xfId="932" xr:uid="{FC2BE6A7-5CD9-4D7D-8D2F-A89492114235}"/>
    <cellStyle name="Normal 30 6 2" xfId="2094" xr:uid="{E9A6F82E-517D-4712-A17B-8FA9000D0692}"/>
    <cellStyle name="Normal 30 7" xfId="1091" xr:uid="{D334FF96-8A1B-42F1-A513-845F6F4463CE}"/>
    <cellStyle name="Normal 30 7 2" xfId="2236" xr:uid="{EC18DE0C-7C63-48BD-8142-F47DDC93C7B8}"/>
    <cellStyle name="Normal 30 8" xfId="1282" xr:uid="{D32DF56B-7098-49C1-92F2-6A66C9AAD1A3}"/>
    <cellStyle name="Normal 31" xfId="47" xr:uid="{00000000-0005-0000-0000-00007D000000}"/>
    <cellStyle name="Normal 31 2" xfId="148" xr:uid="{00000000-0005-0000-0000-00007E000000}"/>
    <cellStyle name="Normal 31 2 2" xfId="296" xr:uid="{E4FEF91A-81B2-4C77-954F-D54EF22AC197}"/>
    <cellStyle name="Normal 31 2 2 2" xfId="802" xr:uid="{EEAC8C46-13AD-42C8-9BDF-3D0619ABB0DA}"/>
    <cellStyle name="Normal 31 2 2 2 2" xfId="1968" xr:uid="{E4FDCE59-1B22-4A48-B925-206737EEF2C0}"/>
    <cellStyle name="Normal 31 2 2 3" xfId="1493" xr:uid="{56F77222-1C4C-44BD-9D63-9F89BBCD6B45}"/>
    <cellStyle name="Normal 31 2 3" xfId="657" xr:uid="{945E2991-26E7-444E-9859-A1B623BB8910}"/>
    <cellStyle name="Normal 31 2 3 2" xfId="1826" xr:uid="{E775063A-0C37-43E8-9F81-32C0CE02383D}"/>
    <cellStyle name="Normal 31 2 4" xfId="1002" xr:uid="{876BE585-3AA2-4D41-9582-A344F7E1E21C}"/>
    <cellStyle name="Normal 31 2 4 2" xfId="2162" xr:uid="{716E3E8F-20DD-4A4A-9F36-8C9541813D3E}"/>
    <cellStyle name="Normal 31 2 5" xfId="1169" xr:uid="{B7B3AE7B-C88B-4F64-9080-608543C4B784}"/>
    <cellStyle name="Normal 31 2 5 2" xfId="2304" xr:uid="{1BE6F8C6-B247-40E7-9221-461C1A7D2709}"/>
    <cellStyle name="Normal 31 2 6" xfId="1351" xr:uid="{F7F3729F-5540-49E5-AE48-8FA5038BF722}"/>
    <cellStyle name="Normal 31 3" xfId="375" xr:uid="{93CE07C5-8E14-442D-881B-9EE3011671BA}"/>
    <cellStyle name="Normal 31 3 2" xfId="881" xr:uid="{D8BDA498-CCB9-452E-9CC3-5B9707ACCD7C}"/>
    <cellStyle name="Normal 31 3 2 2" xfId="2045" xr:uid="{6D020B18-BBE8-4D20-8C18-0CDB167B8F14}"/>
    <cellStyle name="Normal 31 3 3" xfId="1570" xr:uid="{20EA54CF-A398-4240-8477-F47BC6AD3802}"/>
    <cellStyle name="Normal 31 4" xfId="230" xr:uid="{C4DA2622-64F0-4923-9E59-90202B2530A2}"/>
    <cellStyle name="Normal 31 4 2" xfId="736" xr:uid="{E2AE69F0-7276-4572-B679-8F111F5038E7}"/>
    <cellStyle name="Normal 31 4 2 2" xfId="1902" xr:uid="{D336DF26-7BDF-4F5F-9A3F-ED949DD68774}"/>
    <cellStyle name="Normal 31 4 3" xfId="1427" xr:uid="{536811CE-9D22-41A4-9545-A109132041BE}"/>
    <cellStyle name="Normal 31 5" xfId="600" xr:uid="{26682EBD-4236-4CA4-87F4-E09F7F073FAC}"/>
    <cellStyle name="Normal 31 5 2" xfId="1772" xr:uid="{6926CC14-7BA4-44FD-A389-9E7088DA78FE}"/>
    <cellStyle name="Normal 31 6" xfId="934" xr:uid="{1B9A4136-7706-4BDD-A36C-89363BE5B76A}"/>
    <cellStyle name="Normal 31 6 2" xfId="2096" xr:uid="{E52793F3-C239-4927-A4B1-62A250BB9AD8}"/>
    <cellStyle name="Normal 31 7" xfId="1093" xr:uid="{972926CA-DA74-4E37-A858-627402AB5F6F}"/>
    <cellStyle name="Normal 31 7 2" xfId="2238" xr:uid="{29ADAEBA-D13E-4738-815D-DA80D2101F3A}"/>
    <cellStyle name="Normal 31 8" xfId="1284" xr:uid="{A073D9F7-47BE-4E61-8A44-994A57F62ECE}"/>
    <cellStyle name="Normal 32" xfId="61" xr:uid="{00000000-0005-0000-0000-00007F000000}"/>
    <cellStyle name="Normal 32 2" xfId="162" xr:uid="{00000000-0005-0000-0000-000080000000}"/>
    <cellStyle name="Normal 32 2 2" xfId="310" xr:uid="{4D379631-964F-43D2-8D68-BF5527D15FBD}"/>
    <cellStyle name="Normal 32 2 2 2" xfId="816" xr:uid="{345893E4-A546-4B5F-9552-0FF1197E40E2}"/>
    <cellStyle name="Normal 32 2 2 2 2" xfId="1982" xr:uid="{321B384D-5A5A-4C4D-B0CE-62993878367C}"/>
    <cellStyle name="Normal 32 2 2 3" xfId="1507" xr:uid="{6856B29F-BD93-499F-B245-3272B1190A9E}"/>
    <cellStyle name="Normal 32 2 3" xfId="671" xr:uid="{F401254C-2C0B-460F-A47B-F2148011309F}"/>
    <cellStyle name="Normal 32 2 3 2" xfId="1840" xr:uid="{9F457C3A-D8A8-4E7B-82C5-229EEB8672E4}"/>
    <cellStyle name="Normal 32 2 4" xfId="1016" xr:uid="{5F42D7B3-6D8C-41E0-A5DB-8554A6E75ADC}"/>
    <cellStyle name="Normal 32 2 4 2" xfId="2176" xr:uid="{8985B955-A3F5-403B-A326-029F4F454EAF}"/>
    <cellStyle name="Normal 32 2 5" xfId="1183" xr:uid="{69B69466-7D63-41A9-90B6-7B1E78C4CC7C}"/>
    <cellStyle name="Normal 32 2 5 2" xfId="2318" xr:uid="{D1337109-62F6-478C-BF87-0C1A85255663}"/>
    <cellStyle name="Normal 32 2 6" xfId="1365" xr:uid="{CD1E6660-1096-474B-A980-8576433B19A8}"/>
    <cellStyle name="Normal 32 3" xfId="389" xr:uid="{1CE142A7-8A28-4D00-AE02-FD6336B81BAA}"/>
    <cellStyle name="Normal 32 3 2" xfId="895" xr:uid="{B22351F1-A9E5-480C-BD52-A36D757F9C5B}"/>
    <cellStyle name="Normal 32 3 2 2" xfId="2059" xr:uid="{BDA6412E-451F-4DF3-A550-660C7FADE91B}"/>
    <cellStyle name="Normal 32 3 3" xfId="1584" xr:uid="{804F66F2-E028-4377-B06A-4DF422387F7E}"/>
    <cellStyle name="Normal 32 4" xfId="244" xr:uid="{337BF5AA-2D66-49BC-843A-1412E47552F8}"/>
    <cellStyle name="Normal 32 4 2" xfId="750" xr:uid="{76BDF948-513C-4315-ADE1-AF56F8D592C2}"/>
    <cellStyle name="Normal 32 4 2 2" xfId="1916" xr:uid="{E5F42E49-7F24-4036-A7A0-A02B94F04DBF}"/>
    <cellStyle name="Normal 32 4 3" xfId="1441" xr:uid="{F1E3A9A8-6FFF-480F-B7F4-50058DC40508}"/>
    <cellStyle name="Normal 32 5" xfId="614" xr:uid="{5F27D041-F41B-4A9F-9D30-F6C75C70B219}"/>
    <cellStyle name="Normal 32 5 2" xfId="1786" xr:uid="{20748332-63EB-430B-9398-FD423BA25395}"/>
    <cellStyle name="Normal 32 6" xfId="948" xr:uid="{0CDFD95E-8653-4192-97ED-610A98329F50}"/>
    <cellStyle name="Normal 32 6 2" xfId="2110" xr:uid="{016F7F9D-E98A-4FA3-8073-22B3AC4C7759}"/>
    <cellStyle name="Normal 32 7" xfId="1107" xr:uid="{CE2E4DE7-0D0E-4BE9-9572-F072E1ED471D}"/>
    <cellStyle name="Normal 32 7 2" xfId="2252" xr:uid="{B058A056-BC13-40B6-AAAA-AF46466740D0}"/>
    <cellStyle name="Normal 32 8" xfId="1298" xr:uid="{7F4178D1-A2AA-480A-B69C-2736446D2F85}"/>
    <cellStyle name="Normal 33" xfId="48" xr:uid="{00000000-0005-0000-0000-000081000000}"/>
    <cellStyle name="Normal 33 2" xfId="149" xr:uid="{00000000-0005-0000-0000-000082000000}"/>
    <cellStyle name="Normal 33 2 2" xfId="297" xr:uid="{9186E606-AD00-40C8-A909-61C8B9802D94}"/>
    <cellStyle name="Normal 33 2 2 2" xfId="803" xr:uid="{D30211D2-7BCF-4ACD-B6E1-582BCCED1FDF}"/>
    <cellStyle name="Normal 33 2 2 2 2" xfId="1969" xr:uid="{998B08C2-D198-4F0C-B50D-D7B4223FB5E9}"/>
    <cellStyle name="Normal 33 2 2 3" xfId="1494" xr:uid="{D45A0C66-49EB-440A-BECA-240EC875175E}"/>
    <cellStyle name="Normal 33 2 3" xfId="658" xr:uid="{90E24BDE-7767-4C6F-B01C-DBEFF7F1F152}"/>
    <cellStyle name="Normal 33 2 3 2" xfId="1827" xr:uid="{52F9F117-08F9-4B61-8026-762F8C92B45F}"/>
    <cellStyle name="Normal 33 2 4" xfId="1003" xr:uid="{B932DE84-9EC6-471D-BDA6-67A945582FA6}"/>
    <cellStyle name="Normal 33 2 4 2" xfId="2163" xr:uid="{432A7E5D-AECA-425F-9BBF-647955D6343F}"/>
    <cellStyle name="Normal 33 2 5" xfId="1170" xr:uid="{6802D9F6-571A-491F-84A3-A8FFB96867B1}"/>
    <cellStyle name="Normal 33 2 5 2" xfId="2305" xr:uid="{97306D50-B501-4D7A-860C-D71EF183581A}"/>
    <cellStyle name="Normal 33 2 6" xfId="1352" xr:uid="{E2FC3DD7-DC84-4FA3-8C04-1093CCEC34F6}"/>
    <cellStyle name="Normal 33 3" xfId="376" xr:uid="{56834D21-78BC-4EA2-864E-34821CA395D3}"/>
    <cellStyle name="Normal 33 3 2" xfId="882" xr:uid="{C1DA0169-85C4-4CAC-8F70-13D85E8814A8}"/>
    <cellStyle name="Normal 33 3 2 2" xfId="2046" xr:uid="{00B83799-844D-41A8-BE6B-88AB93221BE8}"/>
    <cellStyle name="Normal 33 3 3" xfId="1571" xr:uid="{0E51F87F-F88A-481E-890C-D07B4522E824}"/>
    <cellStyle name="Normal 33 4" xfId="231" xr:uid="{52F17708-3260-404E-89D0-3F6FF3EAEC48}"/>
    <cellStyle name="Normal 33 4 2" xfId="737" xr:uid="{C7A9DCD6-244F-4E82-8483-D9B98E8A9129}"/>
    <cellStyle name="Normal 33 4 2 2" xfId="1903" xr:uid="{4D893290-26B0-4A4C-BDF0-3C50F90C8A45}"/>
    <cellStyle name="Normal 33 4 3" xfId="1428" xr:uid="{103663C6-AAE9-4DF7-8518-99D1335D158E}"/>
    <cellStyle name="Normal 33 5" xfId="601" xr:uid="{2A18E070-A681-4AA2-B40C-2F6E152CB220}"/>
    <cellStyle name="Normal 33 5 2" xfId="1773" xr:uid="{3B6C169C-9B9C-4499-AD49-EA2DD94FA93D}"/>
    <cellStyle name="Normal 33 6" xfId="935" xr:uid="{7319322F-9EF2-4E06-8795-35CEDC940348}"/>
    <cellStyle name="Normal 33 6 2" xfId="2097" xr:uid="{899CA21B-4D4E-4D58-B042-3D08D374C8E3}"/>
    <cellStyle name="Normal 33 7" xfId="1094" xr:uid="{B89DC972-7894-4B0D-8492-419277533C11}"/>
    <cellStyle name="Normal 33 7 2" xfId="2239" xr:uid="{68750A9B-C63E-4CEE-8001-CAC368F14B34}"/>
    <cellStyle name="Normal 33 8" xfId="1285" xr:uid="{D253378A-FDCD-41E4-B3AD-861C3DDD143F}"/>
    <cellStyle name="Normal 34" xfId="50" xr:uid="{00000000-0005-0000-0000-000083000000}"/>
    <cellStyle name="Normal 34 2" xfId="151" xr:uid="{00000000-0005-0000-0000-000084000000}"/>
    <cellStyle name="Normal 34 2 2" xfId="299" xr:uid="{D05C850F-83A6-4EB6-A397-1029812B5FB0}"/>
    <cellStyle name="Normal 34 2 2 2" xfId="805" xr:uid="{4FF2CB9E-4E8B-4A4D-8155-8E843340C804}"/>
    <cellStyle name="Normal 34 2 2 2 2" xfId="1971" xr:uid="{E36D3F42-2D63-4361-9E53-ECC8C3E8A633}"/>
    <cellStyle name="Normal 34 2 2 3" xfId="1496" xr:uid="{EAD23D09-B51A-4062-91B3-8CF6CB445E84}"/>
    <cellStyle name="Normal 34 2 3" xfId="660" xr:uid="{99F2769B-948D-4A57-AC57-39CBE0E218D8}"/>
    <cellStyle name="Normal 34 2 3 2" xfId="1829" xr:uid="{CE704F53-7D5A-457D-A412-783918898319}"/>
    <cellStyle name="Normal 34 2 4" xfId="1005" xr:uid="{A5817CDB-329D-4933-8976-0B03BEB22CCE}"/>
    <cellStyle name="Normal 34 2 4 2" xfId="2165" xr:uid="{56B0CD67-4ED2-4751-B39F-3B14D0BFF8E9}"/>
    <cellStyle name="Normal 34 2 5" xfId="1172" xr:uid="{F81860A6-943E-4302-BB0E-AD84FE4A70A7}"/>
    <cellStyle name="Normal 34 2 5 2" xfId="2307" xr:uid="{1EA6E8F8-4FB7-4A00-A8EC-E29F341004C3}"/>
    <cellStyle name="Normal 34 2 6" xfId="1354" xr:uid="{B9ACA609-603A-4C11-A873-9C19C4E70384}"/>
    <cellStyle name="Normal 34 3" xfId="378" xr:uid="{F7D7D0BE-A8E9-4A39-9F28-249E4C9C1508}"/>
    <cellStyle name="Normal 34 3 2" xfId="884" xr:uid="{276B045C-3869-4331-8D9A-9A7C61A71B67}"/>
    <cellStyle name="Normal 34 3 2 2" xfId="2048" xr:uid="{7D1FCB89-236E-4EE0-B35C-7702B1548B50}"/>
    <cellStyle name="Normal 34 3 3" xfId="1573" xr:uid="{FBDE621C-A3CD-4A48-8B1F-8D913E65452A}"/>
    <cellStyle name="Normal 34 4" xfId="233" xr:uid="{71494C59-9085-4003-AA76-48836C1E5AC1}"/>
    <cellStyle name="Normal 34 4 2" xfId="739" xr:uid="{088AF9C6-FAB6-4C49-A9C7-1CB09B360F3B}"/>
    <cellStyle name="Normal 34 4 2 2" xfId="1905" xr:uid="{E84AE3F0-C38E-4867-BDA7-EA10AEE813A8}"/>
    <cellStyle name="Normal 34 4 3" xfId="1430" xr:uid="{934F6151-C1FF-4D39-A011-2A1AE3392CC0}"/>
    <cellStyle name="Normal 34 5" xfId="603" xr:uid="{F6F96EE2-0177-4B5E-B1D2-BE54B84D3896}"/>
    <cellStyle name="Normal 34 5 2" xfId="1775" xr:uid="{C0D25ECF-94CD-437B-B71D-A816030996EE}"/>
    <cellStyle name="Normal 34 6" xfId="937" xr:uid="{20A21EEA-BD84-49A5-AFD5-29BE0914379C}"/>
    <cellStyle name="Normal 34 6 2" xfId="2099" xr:uid="{BF159D89-B296-44C2-B238-5555B1502155}"/>
    <cellStyle name="Normal 34 7" xfId="1096" xr:uid="{1393FFE8-B013-40E1-9B50-D7D6E92CA5C2}"/>
    <cellStyle name="Normal 34 7 2" xfId="2241" xr:uid="{E8056736-ED56-472E-9E2F-42DBBAD11FE8}"/>
    <cellStyle name="Normal 34 8" xfId="1287" xr:uid="{59B9378E-BC4C-409C-9DF1-39076E62A7E3}"/>
    <cellStyle name="Normal 35" xfId="52" xr:uid="{00000000-0005-0000-0000-000085000000}"/>
    <cellStyle name="Normal 35 2" xfId="153" xr:uid="{00000000-0005-0000-0000-000086000000}"/>
    <cellStyle name="Normal 35 2 2" xfId="301" xr:uid="{55E6841C-1A75-4D09-A8F6-0B3628EAAD04}"/>
    <cellStyle name="Normal 35 2 2 2" xfId="807" xr:uid="{AF548816-BDCD-40CE-B594-F81C3924F112}"/>
    <cellStyle name="Normal 35 2 2 2 2" xfId="1973" xr:uid="{77D160EB-8DAB-489B-936E-555287F899CC}"/>
    <cellStyle name="Normal 35 2 2 3" xfId="1498" xr:uid="{7419DCEE-41F8-453C-AAB5-BB7769F72EB4}"/>
    <cellStyle name="Normal 35 2 3" xfId="662" xr:uid="{83766298-C84F-4C8D-BC17-539DA8ABCD81}"/>
    <cellStyle name="Normal 35 2 3 2" xfId="1831" xr:uid="{8DE1D946-EBE4-4C60-B8FE-12290884B6EF}"/>
    <cellStyle name="Normal 35 2 4" xfId="1007" xr:uid="{65A35C23-22D1-4A6D-B7BD-58D03FF0AC70}"/>
    <cellStyle name="Normal 35 2 4 2" xfId="2167" xr:uid="{29FBA699-23E2-44CF-8924-E6AC730C3055}"/>
    <cellStyle name="Normal 35 2 5" xfId="1174" xr:uid="{EA15553A-6963-4B84-B65F-BD0EA6ECF0F0}"/>
    <cellStyle name="Normal 35 2 5 2" xfId="2309" xr:uid="{65AB3F25-EC90-487D-A869-C2F92AEF956B}"/>
    <cellStyle name="Normal 35 2 6" xfId="1356" xr:uid="{DF84182D-4610-4F9A-8430-B5A6B9C86EA0}"/>
    <cellStyle name="Normal 35 3" xfId="380" xr:uid="{762457D9-CCBF-4754-BB38-42F8575C6E5D}"/>
    <cellStyle name="Normal 35 3 2" xfId="886" xr:uid="{EF75115A-5A3D-4BD9-AAB3-8B8C5C1E3168}"/>
    <cellStyle name="Normal 35 3 2 2" xfId="2050" xr:uid="{E15D159B-6728-464C-BB59-0B106930732C}"/>
    <cellStyle name="Normal 35 3 3" xfId="1575" xr:uid="{5BA407FC-9518-4CA3-8F35-A7C27F300672}"/>
    <cellStyle name="Normal 35 4" xfId="235" xr:uid="{A5514C00-3174-482B-AC8E-D88172D00F41}"/>
    <cellStyle name="Normal 35 4 2" xfId="741" xr:uid="{EF679912-73F0-4ABF-A410-11ED17F0036F}"/>
    <cellStyle name="Normal 35 4 2 2" xfId="1907" xr:uid="{B504EC84-4B13-4F0A-9C60-6D6E2B856BD2}"/>
    <cellStyle name="Normal 35 4 3" xfId="1432" xr:uid="{EB967CE3-8521-47D3-8B9B-8FED3159C4D2}"/>
    <cellStyle name="Normal 35 5" xfId="605" xr:uid="{24A887F1-84EE-4B0D-8960-AA26ADB3DC13}"/>
    <cellStyle name="Normal 35 5 2" xfId="1777" xr:uid="{282FFFB8-C89D-4A39-9F3A-AFA69F6B9CB7}"/>
    <cellStyle name="Normal 35 6" xfId="939" xr:uid="{0F8669A5-4479-4BA3-9005-31B046E39C61}"/>
    <cellStyle name="Normal 35 6 2" xfId="2101" xr:uid="{2591CCC0-B610-4FB5-A0FD-09D74DA5355D}"/>
    <cellStyle name="Normal 35 7" xfId="1098" xr:uid="{0A47BB7C-0B61-41AA-A549-9D28A70DC088}"/>
    <cellStyle name="Normal 35 7 2" xfId="2243" xr:uid="{DDE950A7-F1AC-4B12-98E3-6FA71ACD256D}"/>
    <cellStyle name="Normal 35 8" xfId="1289" xr:uid="{948ACFD4-A344-4535-A9FB-857BBE1FB2A8}"/>
    <cellStyle name="Normal 36" xfId="62" xr:uid="{00000000-0005-0000-0000-000087000000}"/>
    <cellStyle name="Normal 36 2" xfId="163" xr:uid="{00000000-0005-0000-0000-000088000000}"/>
    <cellStyle name="Normal 36 2 2" xfId="311" xr:uid="{55B3B316-8970-4C6E-A4A7-0B5304ABF1F0}"/>
    <cellStyle name="Normal 36 2 2 2" xfId="817" xr:uid="{A25BCBB8-EBEE-43D7-A137-21C66ADD8299}"/>
    <cellStyle name="Normal 36 2 2 2 2" xfId="1983" xr:uid="{F58395A9-8541-49AA-93B3-9E1E686AF204}"/>
    <cellStyle name="Normal 36 2 2 3" xfId="1508" xr:uid="{BBA87A5F-D02E-4F3E-B135-CECD8BF62B72}"/>
    <cellStyle name="Normal 36 2 3" xfId="672" xr:uid="{17E27E3E-1DA3-49B2-8368-FECD07781B3A}"/>
    <cellStyle name="Normal 36 2 3 2" xfId="1841" xr:uid="{BE3C8E51-EEEB-4218-B496-21723FCDFF4A}"/>
    <cellStyle name="Normal 36 2 4" xfId="1017" xr:uid="{959A0F6B-E605-4115-BA88-B756C592FCF3}"/>
    <cellStyle name="Normal 36 2 4 2" xfId="2177" xr:uid="{A64466C3-7517-4D59-BAF4-7516EB456417}"/>
    <cellStyle name="Normal 36 2 5" xfId="1184" xr:uid="{81BB8007-3DE0-4FC2-AB75-EE6523DF7635}"/>
    <cellStyle name="Normal 36 2 5 2" xfId="2319" xr:uid="{0D77DFEB-FB1B-4D00-B668-4750DC65B96E}"/>
    <cellStyle name="Normal 36 2 6" xfId="1366" xr:uid="{78FEF205-C8E9-488C-949B-F1506CBD0F4B}"/>
    <cellStyle name="Normal 36 3" xfId="390" xr:uid="{2E194379-0CC5-48F4-856A-D1AFA7B3F331}"/>
    <cellStyle name="Normal 36 3 2" xfId="896" xr:uid="{155F86F2-7B6B-499D-9C05-FF4B22264748}"/>
    <cellStyle name="Normal 36 3 2 2" xfId="2060" xr:uid="{35DCA9F9-DB28-4AB1-8EFB-9B4435B2FDED}"/>
    <cellStyle name="Normal 36 3 3" xfId="1585" xr:uid="{A3B2B058-F61F-4F87-A3DD-6CDD61C942D2}"/>
    <cellStyle name="Normal 36 4" xfId="245" xr:uid="{AD436A0D-EEAD-43A2-BACD-71AFAA4F743D}"/>
    <cellStyle name="Normal 36 4 2" xfId="751" xr:uid="{F102BED7-6BD8-430E-942C-8B8313904465}"/>
    <cellStyle name="Normal 36 4 2 2" xfId="1917" xr:uid="{B59F5DDD-4729-43E0-9F82-BF8CBB175E79}"/>
    <cellStyle name="Normal 36 4 3" xfId="1442" xr:uid="{AB4E75B7-92FA-4484-BE7F-101DDAB7843B}"/>
    <cellStyle name="Normal 36 5" xfId="615" xr:uid="{0EB4526A-1E35-4819-BFF9-48B69698593B}"/>
    <cellStyle name="Normal 36 5 2" xfId="1787" xr:uid="{DF1F61D2-9219-4547-B32C-72D323B34091}"/>
    <cellStyle name="Normal 36 6" xfId="949" xr:uid="{2CA10589-E0F8-4D83-9A96-518DE91820E7}"/>
    <cellStyle name="Normal 36 6 2" xfId="2111" xr:uid="{C6B8E120-88B4-474D-82A6-0705187EC249}"/>
    <cellStyle name="Normal 36 7" xfId="1108" xr:uid="{456DF24D-2883-4A44-88B9-A3886D03657B}"/>
    <cellStyle name="Normal 36 7 2" xfId="2253" xr:uid="{1F4BBC5C-B150-45D3-9BA8-6C67825882A3}"/>
    <cellStyle name="Normal 36 8" xfId="1299" xr:uid="{33E15B72-C38C-49D8-85E4-B12EEE47872E}"/>
    <cellStyle name="Normal 37" xfId="63" xr:uid="{00000000-0005-0000-0000-000089000000}"/>
    <cellStyle name="Normal 37 2" xfId="164" xr:uid="{00000000-0005-0000-0000-00008A000000}"/>
    <cellStyle name="Normal 37 2 2" xfId="312" xr:uid="{84C066F7-C5BF-48F5-91C5-4A103E308696}"/>
    <cellStyle name="Normal 37 2 2 2" xfId="818" xr:uid="{B5EA22CA-CFDA-4910-A434-F68F05C1B4B6}"/>
    <cellStyle name="Normal 37 2 2 2 2" xfId="1984" xr:uid="{C2751BAC-B61C-463B-8C9D-E9567043353A}"/>
    <cellStyle name="Normal 37 2 2 3" xfId="1509" xr:uid="{78860E3E-6457-4106-ACAF-E3AD43320455}"/>
    <cellStyle name="Normal 37 2 3" xfId="673" xr:uid="{8509AD17-2668-488E-BBC5-20D760795A72}"/>
    <cellStyle name="Normal 37 2 3 2" xfId="1842" xr:uid="{991A2D85-6710-4A05-9734-4E5BBC9BC513}"/>
    <cellStyle name="Normal 37 2 4" xfId="1018" xr:uid="{B0282085-AAEF-467B-B766-EDC27B340C5E}"/>
    <cellStyle name="Normal 37 2 4 2" xfId="2178" xr:uid="{F5AFEA02-E763-44FE-BA6F-4C749DA33E44}"/>
    <cellStyle name="Normal 37 2 5" xfId="1185" xr:uid="{C9A29589-6E18-4AF7-92B3-FA98440DE8C5}"/>
    <cellStyle name="Normal 37 2 5 2" xfId="2320" xr:uid="{D580458D-9D86-4813-932C-13D19C940BAA}"/>
    <cellStyle name="Normal 37 2 6" xfId="1367" xr:uid="{0EAF0E89-F8C6-4289-BB3E-D1C515D6CA5F}"/>
    <cellStyle name="Normal 37 3" xfId="391" xr:uid="{766E8A3F-B0E5-4B2D-913C-6F79145896B4}"/>
    <cellStyle name="Normal 37 3 2" xfId="897" xr:uid="{851050AA-43F4-4265-BB31-53A15D5C9477}"/>
    <cellStyle name="Normal 37 3 2 2" xfId="2061" xr:uid="{AEBD9D92-3B1C-40F7-8E38-46ED96ABEBC9}"/>
    <cellStyle name="Normal 37 3 3" xfId="1586" xr:uid="{09152AE8-EE3D-4BCC-B7B9-0E6406CAC1F0}"/>
    <cellStyle name="Normal 37 4" xfId="246" xr:uid="{71D14608-3073-4B4D-A369-7E29F49F183E}"/>
    <cellStyle name="Normal 37 4 2" xfId="752" xr:uid="{C028EF06-8FB8-4334-A91A-87A0094071D3}"/>
    <cellStyle name="Normal 37 4 2 2" xfId="1918" xr:uid="{702B0677-2147-4985-BDB7-A118B6672C1D}"/>
    <cellStyle name="Normal 37 4 3" xfId="1443" xr:uid="{35103F65-6E33-4A51-A090-570671B53FD3}"/>
    <cellStyle name="Normal 37 5" xfId="616" xr:uid="{008E4866-271E-4C21-80A5-BC3CA7983ED6}"/>
    <cellStyle name="Normal 37 5 2" xfId="1788" xr:uid="{B16AD6E2-11D4-42CD-B987-EF96DBAF5204}"/>
    <cellStyle name="Normal 37 6" xfId="950" xr:uid="{206E9367-B283-481C-B475-1689A6B04071}"/>
    <cellStyle name="Normal 37 6 2" xfId="2112" xr:uid="{AF5EB753-5448-4612-B544-53103B0EBDCA}"/>
    <cellStyle name="Normal 37 7" xfId="1109" xr:uid="{66F50390-D478-4C00-8ABC-7CB0F53A3AA6}"/>
    <cellStyle name="Normal 37 7 2" xfId="2254" xr:uid="{3811DAEF-B621-48E4-B57F-6F31E4057479}"/>
    <cellStyle name="Normal 37 8" xfId="1300" xr:uid="{FC1950A7-919A-4084-B80F-E39189A9375B}"/>
    <cellStyle name="Normal 38" xfId="53" xr:uid="{00000000-0005-0000-0000-00008B000000}"/>
    <cellStyle name="Normal 38 2" xfId="154" xr:uid="{00000000-0005-0000-0000-00008C000000}"/>
    <cellStyle name="Normal 38 2 2" xfId="302" xr:uid="{3B2F30E7-33C2-4D3E-B2D0-6B2B2B03A884}"/>
    <cellStyle name="Normal 38 2 2 2" xfId="808" xr:uid="{94D3F956-DD4A-4CCD-A30F-6B586F3E0E00}"/>
    <cellStyle name="Normal 38 2 2 2 2" xfId="1974" xr:uid="{5FCF03C3-D137-4D83-8DE0-590C4FF9BE3F}"/>
    <cellStyle name="Normal 38 2 2 3" xfId="1499" xr:uid="{70B44C0C-DFF4-4B22-9414-94683ECD1CD5}"/>
    <cellStyle name="Normal 38 2 3" xfId="663" xr:uid="{3921E79E-B41C-4F77-A8B2-FAC392A6161E}"/>
    <cellStyle name="Normal 38 2 3 2" xfId="1832" xr:uid="{DC1F9101-97AA-4440-AF61-F838CBA68027}"/>
    <cellStyle name="Normal 38 2 4" xfId="1008" xr:uid="{0686DA87-EF18-4B39-9D9F-D71025E45747}"/>
    <cellStyle name="Normal 38 2 4 2" xfId="2168" xr:uid="{01AC2816-E016-4EAC-BC32-8F6034FAA3D1}"/>
    <cellStyle name="Normal 38 2 5" xfId="1175" xr:uid="{22B70557-861A-40D4-A269-7E54C097E85D}"/>
    <cellStyle name="Normal 38 2 5 2" xfId="2310" xr:uid="{01BEC24C-BC88-4944-B93B-23F92FA628D3}"/>
    <cellStyle name="Normal 38 2 6" xfId="1357" xr:uid="{284693A1-EB19-4720-9517-E471095CDC20}"/>
    <cellStyle name="Normal 38 3" xfId="381" xr:uid="{A2C7745F-62E7-45BB-A533-DDE7462CE5AD}"/>
    <cellStyle name="Normal 38 3 2" xfId="887" xr:uid="{A951B4B3-A0D2-4C04-BAC1-76D30F48B342}"/>
    <cellStyle name="Normal 38 3 2 2" xfId="2051" xr:uid="{C8383D95-27CB-479A-ACE7-8FD99E92CE4F}"/>
    <cellStyle name="Normal 38 3 3" xfId="1576" xr:uid="{95290EE2-7BFD-441E-9C8C-4C53572170CB}"/>
    <cellStyle name="Normal 38 4" xfId="236" xr:uid="{A7FEA68C-634A-452D-8859-E35472F0BCD6}"/>
    <cellStyle name="Normal 38 4 2" xfId="742" xr:uid="{FDF8A3C8-F5A1-4BFC-A0CB-423B1FB1099B}"/>
    <cellStyle name="Normal 38 4 2 2" xfId="1908" xr:uid="{6872B357-622F-412B-8BB8-651C50EEA461}"/>
    <cellStyle name="Normal 38 4 3" xfId="1433" xr:uid="{819AE009-323F-4709-8A5F-BEBE231F7D85}"/>
    <cellStyle name="Normal 38 5" xfId="606" xr:uid="{598F9D7C-1D5B-4C4F-AE68-BD67546A39BE}"/>
    <cellStyle name="Normal 38 5 2" xfId="1778" xr:uid="{CAFC1B86-5456-4343-9466-DC9CE137CAA8}"/>
    <cellStyle name="Normal 38 6" xfId="940" xr:uid="{F0B0585F-8828-4C09-80C8-7C4181FCE8C7}"/>
    <cellStyle name="Normal 38 6 2" xfId="2102" xr:uid="{DEA1C08E-4554-4A15-8EC3-655813620855}"/>
    <cellStyle name="Normal 38 7" xfId="1099" xr:uid="{BD47CE51-9F77-4D7F-AC71-8645F84E1DFC}"/>
    <cellStyle name="Normal 38 7 2" xfId="2244" xr:uid="{9A0C2759-7C5F-4289-9FAC-4FB4AC70B96A}"/>
    <cellStyle name="Normal 38 8" xfId="1290" xr:uid="{06CD6E2B-AA3F-43EA-B4D3-02DAD35EBB93}"/>
    <cellStyle name="Normal 39" xfId="54" xr:uid="{00000000-0005-0000-0000-00008D000000}"/>
    <cellStyle name="Normal 39 2" xfId="155" xr:uid="{00000000-0005-0000-0000-00008E000000}"/>
    <cellStyle name="Normal 39 2 2" xfId="303" xr:uid="{A385939E-FAB8-4B1D-8C38-4084A8482FC9}"/>
    <cellStyle name="Normal 39 2 2 2" xfId="809" xr:uid="{50D9721A-ACD7-4177-8B97-24D4BE0479B9}"/>
    <cellStyle name="Normal 39 2 2 2 2" xfId="1975" xr:uid="{82E5D6A4-F48C-449B-AE09-DF479DA788C4}"/>
    <cellStyle name="Normal 39 2 2 3" xfId="1500" xr:uid="{E584D3CE-6B11-460A-B49E-887F55BF8093}"/>
    <cellStyle name="Normal 39 2 3" xfId="664" xr:uid="{A5BBD261-FD47-4D9E-9B3F-7E7A81A59C8A}"/>
    <cellStyle name="Normal 39 2 3 2" xfId="1833" xr:uid="{114BE733-4324-4783-A044-50DB1F839185}"/>
    <cellStyle name="Normal 39 2 4" xfId="1009" xr:uid="{F717250C-81EF-4446-B170-AF7CE11E964D}"/>
    <cellStyle name="Normal 39 2 4 2" xfId="2169" xr:uid="{09DC4816-F8D3-4311-85C8-A053342AA7B9}"/>
    <cellStyle name="Normal 39 2 5" xfId="1176" xr:uid="{0168449F-ABD7-43C4-A5E1-463501F917EE}"/>
    <cellStyle name="Normal 39 2 5 2" xfId="2311" xr:uid="{50B54351-18D8-40FB-91EE-4AA945744B29}"/>
    <cellStyle name="Normal 39 2 6" xfId="1358" xr:uid="{136ABC90-663C-4190-9C89-FC2C0D674E98}"/>
    <cellStyle name="Normal 39 3" xfId="382" xr:uid="{17F682E9-F9CC-4372-A8EC-1F0F0DB727D4}"/>
    <cellStyle name="Normal 39 3 2" xfId="888" xr:uid="{C82DDBBC-8EC7-47F2-B75C-3AF881C63D29}"/>
    <cellStyle name="Normal 39 3 2 2" xfId="2052" xr:uid="{DAAC1591-F1C0-4ADF-A830-EF11CCDB8109}"/>
    <cellStyle name="Normal 39 3 3" xfId="1577" xr:uid="{2E8ECD70-0100-4675-99BC-66DCC9090246}"/>
    <cellStyle name="Normal 39 4" xfId="237" xr:uid="{C681C393-6D49-4533-B75D-E35FF3B71BED}"/>
    <cellStyle name="Normal 39 4 2" xfId="743" xr:uid="{61DCA90A-EC84-4F6A-A792-0FF41E3C738F}"/>
    <cellStyle name="Normal 39 4 2 2" xfId="1909" xr:uid="{43FD3308-7D5D-4D8A-91E3-A749277901BE}"/>
    <cellStyle name="Normal 39 4 3" xfId="1434" xr:uid="{94A81DBD-BC25-4A2C-8DA8-D47C557B9513}"/>
    <cellStyle name="Normal 39 5" xfId="607" xr:uid="{FEAF83CF-052B-44A5-A565-CB34F647F6A3}"/>
    <cellStyle name="Normal 39 5 2" xfId="1779" xr:uid="{DF3B8FBC-491F-4D2A-81B7-9A453304A67E}"/>
    <cellStyle name="Normal 39 6" xfId="941" xr:uid="{03C457B9-C402-42BD-A995-5EF7BFAD3CB2}"/>
    <cellStyle name="Normal 39 6 2" xfId="2103" xr:uid="{B5480498-B428-4A9F-B9CF-3ABDA70CD6C5}"/>
    <cellStyle name="Normal 39 7" xfId="1100" xr:uid="{C68610FF-6498-40F9-866C-38167DCABDA8}"/>
    <cellStyle name="Normal 39 7 2" xfId="2245" xr:uid="{897F7E38-525C-4A86-B641-15AD6EDFE4CC}"/>
    <cellStyle name="Normal 39 8" xfId="1291" xr:uid="{8E9E4AFD-C65D-4250-983C-274B2671F7D4}"/>
    <cellStyle name="Normal 4" xfId="15" xr:uid="{00000000-0005-0000-0000-00008F000000}"/>
    <cellStyle name="Normal 4 2" xfId="16" xr:uid="{00000000-0005-0000-0000-000090000000}"/>
    <cellStyle name="Normal 4 2 2" xfId="123" xr:uid="{00000000-0005-0000-0000-000091000000}"/>
    <cellStyle name="Normal 4 3" xfId="122" xr:uid="{00000000-0005-0000-0000-000092000000}"/>
    <cellStyle name="Normal 4 3 2" xfId="274" xr:uid="{3BF1B8E0-FD01-4859-8668-1469397B8EC3}"/>
    <cellStyle name="Normal 4 3 2 2" xfId="780" xr:uid="{152F8973-69D3-442B-AF69-C6E2B742CBFB}"/>
    <cellStyle name="Normal 4 3 2 2 2" xfId="1946" xr:uid="{6578E3AE-265D-44FF-ABD1-09E163B23639}"/>
    <cellStyle name="Normal 4 3 2 3" xfId="1471" xr:uid="{BACDDB5E-E231-42A6-991B-DBCDCEE350EB}"/>
    <cellStyle name="Normal 4 3 3" xfId="634" xr:uid="{3BFBFBF2-8A4F-4738-98F5-CFB6E83EA34A}"/>
    <cellStyle name="Normal 4 3 3 2" xfId="1804" xr:uid="{92EAB3B0-E300-4FCD-9CB0-EF4F98DB2B4C}"/>
    <cellStyle name="Normal 4 3 4" xfId="980" xr:uid="{F1C47B92-BACE-4A51-A36E-052EAA63FE6B}"/>
    <cellStyle name="Normal 4 3 4 2" xfId="2140" xr:uid="{A1DEECE1-7A45-44A7-95D0-144B5A7FF2D8}"/>
    <cellStyle name="Normal 4 3 5" xfId="1147" xr:uid="{B5299444-F2D8-40A0-A543-12F4C60604D2}"/>
    <cellStyle name="Normal 4 3 5 2" xfId="2282" xr:uid="{05AE3859-D3FD-467A-8B32-FE552E29B48B}"/>
    <cellStyle name="Normal 4 3 6" xfId="1329" xr:uid="{7C5BA7A1-5313-4E7F-96B5-C32A957CD18F}"/>
    <cellStyle name="Normal 4 4" xfId="352" xr:uid="{4C94D62A-E8FA-4500-85EC-33AE29963EDE}"/>
    <cellStyle name="Normal 4 4 2" xfId="858" xr:uid="{A7531E7C-FDD0-4A25-8966-3D1A37A78F7B}"/>
    <cellStyle name="Normal 4 4 2 2" xfId="2023" xr:uid="{AF3D4712-AA01-4E57-A5EA-448DADCAF1F2}"/>
    <cellStyle name="Normal 4 4 3" xfId="1548" xr:uid="{0D0AB947-B9CA-40A5-95C6-87C51CC14318}"/>
    <cellStyle name="Normal 4 5" xfId="207" xr:uid="{FC3B60BA-374A-4F6D-8603-8D47FC6054E4}"/>
    <cellStyle name="Normal 4 5 2" xfId="713" xr:uid="{64FCB28A-5D91-45D1-A2B5-0A0BF54D5B3A}"/>
    <cellStyle name="Normal 4 5 2 2" xfId="1880" xr:uid="{27417117-0341-4614-B4A0-1EEB48653E62}"/>
    <cellStyle name="Normal 4 5 3" xfId="1405" xr:uid="{60FA9440-9F40-4AE9-AF12-6D04FAF1766B}"/>
    <cellStyle name="Normal 4 6" xfId="568" xr:uid="{F2AA94E7-93F1-41EE-A6AD-8263C243B0C3}"/>
    <cellStyle name="Normal 4 6 2" xfId="1749" xr:uid="{A4CF4A01-2987-4121-9C15-F4720B696A49}"/>
    <cellStyle name="Normal 4 7" xfId="912" xr:uid="{218D7416-793D-4A46-AF0A-1321E14B09B2}"/>
    <cellStyle name="Normal 4 7 2" xfId="2074" xr:uid="{D7B9A5E6-4EBB-43C2-B044-5208E21B6D15}"/>
    <cellStyle name="Normal 4 8" xfId="1067" xr:uid="{BFCA6BA1-0338-4D5A-9A21-8FEAE4C538B8}"/>
    <cellStyle name="Normal 4 8 2" xfId="2216" xr:uid="{CD568377-0BA6-413C-A78A-1EC86FC012B2}"/>
    <cellStyle name="Normal 4 9" xfId="1262" xr:uid="{18B15102-46F0-4C1F-8420-55FDF0CD47D8}"/>
    <cellStyle name="Normal 40" xfId="64" xr:uid="{00000000-0005-0000-0000-000093000000}"/>
    <cellStyle name="Normal 40 2" xfId="165" xr:uid="{00000000-0005-0000-0000-000094000000}"/>
    <cellStyle name="Normal 40 2 2" xfId="313" xr:uid="{B5F50839-B8BA-4393-966F-208A56A83CED}"/>
    <cellStyle name="Normal 40 2 2 2" xfId="819" xr:uid="{ABEB212C-5EEF-4C29-866B-AB3FA4056797}"/>
    <cellStyle name="Normal 40 2 2 2 2" xfId="1985" xr:uid="{E4988D89-94FB-4269-8EF1-4127873A64D1}"/>
    <cellStyle name="Normal 40 2 2 3" xfId="1510" xr:uid="{25D3D22E-0A25-422E-A6A2-984F990B7CFE}"/>
    <cellStyle name="Normal 40 2 3" xfId="674" xr:uid="{5ABEC26C-19DA-4F01-A25D-91EFEEC207CE}"/>
    <cellStyle name="Normal 40 2 3 2" xfId="1843" xr:uid="{10F192D0-6637-412F-AE3F-C7ABDD467315}"/>
    <cellStyle name="Normal 40 2 4" xfId="1019" xr:uid="{048EB014-D925-420E-B3EB-F3893A550066}"/>
    <cellStyle name="Normal 40 2 4 2" xfId="2179" xr:uid="{8E62650A-A1A0-4C2F-854D-E72D4680F6C3}"/>
    <cellStyle name="Normal 40 2 5" xfId="1186" xr:uid="{19E2F97A-4A7A-44FD-B287-CD551DC2B825}"/>
    <cellStyle name="Normal 40 2 5 2" xfId="2321" xr:uid="{DC852FC0-93CA-4D94-B95C-06867C873C0B}"/>
    <cellStyle name="Normal 40 2 6" xfId="1368" xr:uid="{D711AE73-9D79-4240-B06F-3CBCB48F674E}"/>
    <cellStyle name="Normal 40 3" xfId="392" xr:uid="{1D11AC69-8A0E-4FDC-94C0-D6FDD89A1E86}"/>
    <cellStyle name="Normal 40 3 2" xfId="898" xr:uid="{342A30B9-22C2-431C-8290-3B472039ED8D}"/>
    <cellStyle name="Normal 40 3 2 2" xfId="2062" xr:uid="{67A7623C-EDFB-4011-86B5-6C3BD583F75F}"/>
    <cellStyle name="Normal 40 3 3" xfId="1587" xr:uid="{9BD9D6B8-9B27-420D-89D3-01A8B7826C34}"/>
    <cellStyle name="Normal 40 4" xfId="247" xr:uid="{5A41A221-D140-447A-B6ED-782D5378713E}"/>
    <cellStyle name="Normal 40 4 2" xfId="753" xr:uid="{46BF1627-9A9A-4DA4-BFD7-4757030F68B3}"/>
    <cellStyle name="Normal 40 4 2 2" xfId="1919" xr:uid="{11D6AEB1-303E-4B6B-B3FF-E741216DE3A5}"/>
    <cellStyle name="Normal 40 4 3" xfId="1444" xr:uid="{4CA8B88E-E9E3-48F8-A275-F8EA0D3A4155}"/>
    <cellStyle name="Normal 40 5" xfId="617" xr:uid="{0BCE89E6-20C3-44D3-9BCE-7512F00416EF}"/>
    <cellStyle name="Normal 40 5 2" xfId="1789" xr:uid="{27FC146B-09B7-4166-BC87-D9AD5AA083B1}"/>
    <cellStyle name="Normal 40 6" xfId="951" xr:uid="{1A9D3DEF-B88A-4C93-A6D9-F2C3642B17D8}"/>
    <cellStyle name="Normal 40 6 2" xfId="2113" xr:uid="{EE40CF9B-E1BE-4688-A3B6-59F70EDB22E8}"/>
    <cellStyle name="Normal 40 7" xfId="1110" xr:uid="{4B165276-89CD-4FC4-B73E-82CE247B6628}"/>
    <cellStyle name="Normal 40 7 2" xfId="2255" xr:uid="{52FA45AB-6109-459C-91E9-195E80F46E73}"/>
    <cellStyle name="Normal 40 8" xfId="1301" xr:uid="{6E496E50-31FC-47BA-BC1C-B945B5C7D9B8}"/>
    <cellStyle name="Normal 41" xfId="65" xr:uid="{00000000-0005-0000-0000-000095000000}"/>
    <cellStyle name="Normal 41 2" xfId="166" xr:uid="{00000000-0005-0000-0000-000096000000}"/>
    <cellStyle name="Normal 41 2 2" xfId="314" xr:uid="{654534CD-69D5-41A8-9436-C1BFC3C14384}"/>
    <cellStyle name="Normal 41 2 2 2" xfId="820" xr:uid="{8041A0E4-CD02-46DC-9A02-160B68131BC4}"/>
    <cellStyle name="Normal 41 2 2 2 2" xfId="1986" xr:uid="{9156CED7-2678-4E5B-8827-53547EB10FBA}"/>
    <cellStyle name="Normal 41 2 2 3" xfId="1511" xr:uid="{782561E9-AD0B-4997-8D73-1AE15FC6863D}"/>
    <cellStyle name="Normal 41 2 3" xfId="675" xr:uid="{44B604C3-9B62-450C-8A00-2D91AEF3DCD6}"/>
    <cellStyle name="Normal 41 2 3 2" xfId="1844" xr:uid="{C6E5591B-B64B-4C58-86B1-1BE8CE69455B}"/>
    <cellStyle name="Normal 41 2 4" xfId="1020" xr:uid="{CF5AB04A-B4A2-422F-815B-AAC7414D2FBC}"/>
    <cellStyle name="Normal 41 2 4 2" xfId="2180" xr:uid="{C82648FE-3985-4385-B4B8-735F4C796D14}"/>
    <cellStyle name="Normal 41 2 5" xfId="1187" xr:uid="{A5187410-0042-437F-8B36-AA2710A51304}"/>
    <cellStyle name="Normal 41 2 5 2" xfId="2322" xr:uid="{6DDCDE76-3661-48C4-AE3B-12799FA57DAF}"/>
    <cellStyle name="Normal 41 2 6" xfId="1369" xr:uid="{A705E92C-2439-483F-95AE-808CE629081A}"/>
    <cellStyle name="Normal 41 3" xfId="393" xr:uid="{50849A5E-E563-4781-A5DE-B68DDD102D26}"/>
    <cellStyle name="Normal 41 3 2" xfId="899" xr:uid="{43562722-54B2-4675-B354-7057C3A0BB88}"/>
    <cellStyle name="Normal 41 3 2 2" xfId="2063" xr:uid="{1FA4829B-E354-4040-A84E-5664F6945A8F}"/>
    <cellStyle name="Normal 41 3 3" xfId="1588" xr:uid="{589485C2-3E32-4FDD-A619-83FDA2D59360}"/>
    <cellStyle name="Normal 41 4" xfId="248" xr:uid="{79DF2227-47DD-47F4-8C3C-03A5FEEC966F}"/>
    <cellStyle name="Normal 41 4 2" xfId="754" xr:uid="{F5A77604-95DE-4B62-83EA-D9C21E79896F}"/>
    <cellStyle name="Normal 41 4 2 2" xfId="1920" xr:uid="{EF13B9A6-DF5F-42DE-BE39-4EBDA77B43A3}"/>
    <cellStyle name="Normal 41 4 3" xfId="1445" xr:uid="{1065CC09-C2A3-489C-A78A-407867011F75}"/>
    <cellStyle name="Normal 41 5" xfId="618" xr:uid="{0A907ABF-C0BA-48C5-99F6-823F444D992A}"/>
    <cellStyle name="Normal 41 5 2" xfId="1790" xr:uid="{BDFC751E-7707-4D26-8A53-534560198F6C}"/>
    <cellStyle name="Normal 41 6" xfId="952" xr:uid="{FA7254C9-AED4-4B48-99F4-F6FCC3DEE93A}"/>
    <cellStyle name="Normal 41 6 2" xfId="2114" xr:uid="{AF048A0C-457C-4CFA-95E8-6649B8861731}"/>
    <cellStyle name="Normal 41 7" xfId="1111" xr:uid="{88745E3D-95E7-4EAD-BDCB-7080845F9BB0}"/>
    <cellStyle name="Normal 41 7 2" xfId="2256" xr:uid="{D33451ED-2CA7-4716-8DE7-E79493FFDB4A}"/>
    <cellStyle name="Normal 41 8" xfId="1302" xr:uid="{ECDEBB39-ACBF-46BC-9530-37BFADA51C94}"/>
    <cellStyle name="Normal 42" xfId="57" xr:uid="{00000000-0005-0000-0000-000097000000}"/>
    <cellStyle name="Normal 42 2" xfId="158" xr:uid="{00000000-0005-0000-0000-000098000000}"/>
    <cellStyle name="Normal 42 2 2" xfId="306" xr:uid="{5B7A0914-987B-4C4C-B828-BAABBAFBF13F}"/>
    <cellStyle name="Normal 42 2 2 2" xfId="812" xr:uid="{9E0E7D0A-9864-4A90-ADD8-10DC4CF81738}"/>
    <cellStyle name="Normal 42 2 2 2 2" xfId="1978" xr:uid="{9462F813-9FC5-47FB-9142-CF53EBE16017}"/>
    <cellStyle name="Normal 42 2 2 3" xfId="1503" xr:uid="{613D237A-A56F-4093-8472-7D845F225C33}"/>
    <cellStyle name="Normal 42 2 3" xfId="667" xr:uid="{E21FF2B9-30D3-45BA-9DE5-33B8F9646330}"/>
    <cellStyle name="Normal 42 2 3 2" xfId="1836" xr:uid="{0DA23DFF-8C99-41C3-A59C-7B9999E4ED27}"/>
    <cellStyle name="Normal 42 2 4" xfId="1012" xr:uid="{DFAB351D-FF1C-4318-A890-02857C19B10D}"/>
    <cellStyle name="Normal 42 2 4 2" xfId="2172" xr:uid="{460E17B5-5710-48AA-A0CC-0769D17B8AD1}"/>
    <cellStyle name="Normal 42 2 5" xfId="1179" xr:uid="{E2C49E11-238D-4B42-8EFA-3F9437FA0F01}"/>
    <cellStyle name="Normal 42 2 5 2" xfId="2314" xr:uid="{C156D5A7-6F17-49D4-88AD-A145000C0A1C}"/>
    <cellStyle name="Normal 42 2 6" xfId="1361" xr:uid="{FE5148E6-4B7E-476E-8335-7A214EA5B545}"/>
    <cellStyle name="Normal 42 3" xfId="385" xr:uid="{9D1F1F03-C009-4A5E-93D6-F013B95CE2D6}"/>
    <cellStyle name="Normal 42 3 2" xfId="891" xr:uid="{74A86448-DC7F-4BF3-A0BB-137E0B0E2B95}"/>
    <cellStyle name="Normal 42 3 2 2" xfId="2055" xr:uid="{3EFF975B-248E-49B3-800D-6B3230BDABE7}"/>
    <cellStyle name="Normal 42 3 3" xfId="1580" xr:uid="{10CA5121-364B-48EC-BFD0-EDA97CD1822F}"/>
    <cellStyle name="Normal 42 4" xfId="240" xr:uid="{925E685C-6008-412C-B0CC-9F03D264FC2F}"/>
    <cellStyle name="Normal 42 4 2" xfId="746" xr:uid="{DF0AF7FB-A3E4-4790-AF25-839C5DA395D0}"/>
    <cellStyle name="Normal 42 4 2 2" xfId="1912" xr:uid="{B94DAA98-7916-4B28-AE92-CB46BB80DF1E}"/>
    <cellStyle name="Normal 42 4 3" xfId="1437" xr:uid="{EDCDAD65-D179-4ABC-AE3B-FE1D396DEEF3}"/>
    <cellStyle name="Normal 42 5" xfId="610" xr:uid="{7988256E-D9E2-4901-A51D-C076172413C1}"/>
    <cellStyle name="Normal 42 5 2" xfId="1782" xr:uid="{0C0E0EB2-3A33-4AD3-8370-2499D4E3990A}"/>
    <cellStyle name="Normal 42 6" xfId="944" xr:uid="{0777CBA1-0F80-47A0-A162-D04F0D5C78F6}"/>
    <cellStyle name="Normal 42 6 2" xfId="2106" xr:uid="{256648AC-24BB-430B-B518-181A2E02DF49}"/>
    <cellStyle name="Normal 42 7" xfId="1103" xr:uid="{05DA4B04-D4E2-40C1-8634-9C833E65F5F7}"/>
    <cellStyle name="Normal 42 7 2" xfId="2248" xr:uid="{06555A50-CAFA-4A5C-9D48-81A9267836AC}"/>
    <cellStyle name="Normal 42 8" xfId="1294" xr:uid="{76DE0090-EAA2-49F0-95AF-90022841EDD8}"/>
    <cellStyle name="Normal 43" xfId="58" xr:uid="{00000000-0005-0000-0000-000099000000}"/>
    <cellStyle name="Normal 43 2" xfId="159" xr:uid="{00000000-0005-0000-0000-00009A000000}"/>
    <cellStyle name="Normal 43 2 2" xfId="307" xr:uid="{63446F34-5421-494F-8182-A6455DAC50F9}"/>
    <cellStyle name="Normal 43 2 2 2" xfId="813" xr:uid="{2842AA42-20A9-46DE-9736-5D37A04EEBA3}"/>
    <cellStyle name="Normal 43 2 2 2 2" xfId="1979" xr:uid="{F55F6939-1E75-4944-9D3B-431446A9DD38}"/>
    <cellStyle name="Normal 43 2 2 3" xfId="1504" xr:uid="{312B19A5-E21A-4106-B3C4-3695BE18E3C2}"/>
    <cellStyle name="Normal 43 2 3" xfId="668" xr:uid="{B96E8399-AF1A-4330-BAC2-42AB9FE781A4}"/>
    <cellStyle name="Normal 43 2 3 2" xfId="1837" xr:uid="{967B6C53-A915-4A94-AE58-C8F68BFF5A2F}"/>
    <cellStyle name="Normal 43 2 4" xfId="1013" xr:uid="{6E878162-3D6D-46F6-A543-DD99F82A9438}"/>
    <cellStyle name="Normal 43 2 4 2" xfId="2173" xr:uid="{D2CC3211-ECA5-4141-9D72-DFB50FCA065B}"/>
    <cellStyle name="Normal 43 2 5" xfId="1180" xr:uid="{60BB0950-A050-41FA-A6E5-D1FE0DFC6E93}"/>
    <cellStyle name="Normal 43 2 5 2" xfId="2315" xr:uid="{E1BF9238-57B2-463F-A1F7-C3D1057D36AC}"/>
    <cellStyle name="Normal 43 2 6" xfId="1362" xr:uid="{B8D08099-7D83-4E83-A7FE-FBAF2054AD7C}"/>
    <cellStyle name="Normal 43 3" xfId="386" xr:uid="{637DF126-2F09-4FFD-B8C9-8D0772485F39}"/>
    <cellStyle name="Normal 43 3 2" xfId="892" xr:uid="{439012C4-5FD7-4B10-ACBC-B77801D312DA}"/>
    <cellStyle name="Normal 43 3 2 2" xfId="2056" xr:uid="{061EFD7E-FC28-437C-9509-403123A0E944}"/>
    <cellStyle name="Normal 43 3 3" xfId="1581" xr:uid="{D1ABDED0-B229-4937-A7D1-FF6CCE0E60CF}"/>
    <cellStyle name="Normal 43 4" xfId="241" xr:uid="{68749481-CD3E-485B-BF6B-7218DE6BB616}"/>
    <cellStyle name="Normal 43 4 2" xfId="747" xr:uid="{BCB7A68D-2E29-45CC-BE18-85E0A43F224A}"/>
    <cellStyle name="Normal 43 4 2 2" xfId="1913" xr:uid="{B2A360E9-A9F2-4058-A4F4-38E4F61A8E89}"/>
    <cellStyle name="Normal 43 4 3" xfId="1438" xr:uid="{AC7D298C-E505-4BB4-9E34-05047BDDF744}"/>
    <cellStyle name="Normal 43 5" xfId="611" xr:uid="{63408562-25F9-42A9-B1EE-EE19C7DF9F47}"/>
    <cellStyle name="Normal 43 5 2" xfId="1783" xr:uid="{B31B5B92-D3FA-4C71-8528-2EFE351C86FC}"/>
    <cellStyle name="Normal 43 6" xfId="945" xr:uid="{150E44C3-8768-4EA3-931A-259DA636151E}"/>
    <cellStyle name="Normal 43 6 2" xfId="2107" xr:uid="{4123668E-0659-4C04-A98D-75F405C55B4B}"/>
    <cellStyle name="Normal 43 7" xfId="1104" xr:uid="{3062DE49-DF5D-4C04-91F4-F04087A058FB}"/>
    <cellStyle name="Normal 43 7 2" xfId="2249" xr:uid="{D31787E8-4405-4470-ACF2-7AEF6B165262}"/>
    <cellStyle name="Normal 43 8" xfId="1295" xr:uid="{8A2C560D-CA71-4389-AE5E-1F2D86AFA587}"/>
    <cellStyle name="Normal 44" xfId="59" xr:uid="{00000000-0005-0000-0000-00009B000000}"/>
    <cellStyle name="Normal 44 2" xfId="160" xr:uid="{00000000-0005-0000-0000-00009C000000}"/>
    <cellStyle name="Normal 44 2 2" xfId="308" xr:uid="{555C4C11-AE6B-4EE3-8898-FAC2C7B98627}"/>
    <cellStyle name="Normal 44 2 2 2" xfId="814" xr:uid="{0A718CB6-253A-4853-897A-97CB45DC9594}"/>
    <cellStyle name="Normal 44 2 2 2 2" xfId="1980" xr:uid="{0658AFC7-CE28-4CFA-A38A-D491D7EF26AE}"/>
    <cellStyle name="Normal 44 2 2 3" xfId="1505" xr:uid="{5DA88E29-FFA6-4E08-91E1-D35AD4CD6BFE}"/>
    <cellStyle name="Normal 44 2 3" xfId="669" xr:uid="{F6F40F1B-6B15-4AD2-B6D7-8506D85A6560}"/>
    <cellStyle name="Normal 44 2 3 2" xfId="1838" xr:uid="{32057821-6CA3-48A2-807F-A4F97BA23D41}"/>
    <cellStyle name="Normal 44 2 4" xfId="1014" xr:uid="{7E8A357D-6B8E-4B5C-A1CE-D27774C87C04}"/>
    <cellStyle name="Normal 44 2 4 2" xfId="2174" xr:uid="{AB7909A1-1003-4549-BA15-287B1CD0EC18}"/>
    <cellStyle name="Normal 44 2 5" xfId="1181" xr:uid="{9214E4DD-332E-465C-898C-92B88F66BD4A}"/>
    <cellStyle name="Normal 44 2 5 2" xfId="2316" xr:uid="{77F9DFF7-CB5E-4C03-819B-A8440368FBA7}"/>
    <cellStyle name="Normal 44 2 6" xfId="1363" xr:uid="{2C68D30B-8CD8-43AB-8FEB-43C08D8445BC}"/>
    <cellStyle name="Normal 44 3" xfId="387" xr:uid="{996877E2-4198-4DA0-8070-65A29010259C}"/>
    <cellStyle name="Normal 44 3 2" xfId="893" xr:uid="{37F035E1-7023-4ABA-A6D5-3DA0986DAC4F}"/>
    <cellStyle name="Normal 44 3 2 2" xfId="2057" xr:uid="{482BF57A-BE07-4F94-8F9A-606E585D9416}"/>
    <cellStyle name="Normal 44 3 3" xfId="1582" xr:uid="{589D63BB-E34A-4C26-9803-99A233D6AB91}"/>
    <cellStyle name="Normal 44 4" xfId="242" xr:uid="{ADF1566D-100E-41DA-80AD-488600958335}"/>
    <cellStyle name="Normal 44 4 2" xfId="748" xr:uid="{CCF2968F-24A2-4211-A419-0AC3B4CDEF98}"/>
    <cellStyle name="Normal 44 4 2 2" xfId="1914" xr:uid="{EEA07270-D8BF-42DB-86DB-096A41104CA7}"/>
    <cellStyle name="Normal 44 4 3" xfId="1439" xr:uid="{40C85595-EA50-4D93-BB17-D7B8FA216E91}"/>
    <cellStyle name="Normal 44 5" xfId="612" xr:uid="{203E1AC6-27D9-422D-B498-93599B80E510}"/>
    <cellStyle name="Normal 44 5 2" xfId="1784" xr:uid="{C8817A24-386F-4FE2-AF4E-BBE51B8C30EA}"/>
    <cellStyle name="Normal 44 6" xfId="946" xr:uid="{6F39A14C-3719-4187-8AFD-898B740970B7}"/>
    <cellStyle name="Normal 44 6 2" xfId="2108" xr:uid="{B0A3F285-2147-4ABD-9D25-069A90B912BE}"/>
    <cellStyle name="Normal 44 7" xfId="1105" xr:uid="{2B619762-2D0E-4406-A11F-075B2F52BB63}"/>
    <cellStyle name="Normal 44 7 2" xfId="2250" xr:uid="{A17C3FEB-1483-49CA-A0B4-C1D86687BA49}"/>
    <cellStyle name="Normal 44 8" xfId="1296" xr:uid="{9AB276DB-A962-4367-A1A2-FF55B38091CD}"/>
    <cellStyle name="Normal 45" xfId="66" xr:uid="{00000000-0005-0000-0000-00009D000000}"/>
    <cellStyle name="Normal 45 2" xfId="167" xr:uid="{00000000-0005-0000-0000-00009E000000}"/>
    <cellStyle name="Normal 45 2 2" xfId="315" xr:uid="{ECB8BE35-7113-4A47-80CD-55EA61A5330E}"/>
    <cellStyle name="Normal 45 2 2 2" xfId="821" xr:uid="{1A9D7A10-6821-410C-B547-55E71B16CDAC}"/>
    <cellStyle name="Normal 45 2 2 2 2" xfId="1987" xr:uid="{31BD128E-4079-42B5-9407-5782887DD80B}"/>
    <cellStyle name="Normal 45 2 2 3" xfId="1512" xr:uid="{E063DE61-3B2D-4C0E-8C70-043A8D6D0E0A}"/>
    <cellStyle name="Normal 45 2 3" xfId="676" xr:uid="{D20AA53A-5961-4067-AAE9-39AF6FDE77E1}"/>
    <cellStyle name="Normal 45 2 3 2" xfId="1845" xr:uid="{414FE4C3-E9B8-4AE6-8270-195049C20430}"/>
    <cellStyle name="Normal 45 2 4" xfId="1021" xr:uid="{BE5B7730-28CC-41CE-B5D5-94EE9F6156D0}"/>
    <cellStyle name="Normal 45 2 4 2" xfId="2181" xr:uid="{5BDB982F-EE1C-415D-A000-BEE6EBED5DA8}"/>
    <cellStyle name="Normal 45 2 5" xfId="1188" xr:uid="{7EBBEDA9-ECAA-4B0A-A238-7EFAE87A92EF}"/>
    <cellStyle name="Normal 45 2 5 2" xfId="2323" xr:uid="{38F6C6D8-347E-41B8-B99E-5EE859CD3DBD}"/>
    <cellStyle name="Normal 45 2 6" xfId="1370" xr:uid="{F69A44BF-E2FA-49F4-8FD1-87C18E0085C0}"/>
    <cellStyle name="Normal 45 3" xfId="394" xr:uid="{46DB323D-12A3-4B81-B959-E47FC9204FEE}"/>
    <cellStyle name="Normal 45 3 2" xfId="900" xr:uid="{75C1102A-6C91-477E-91A1-B7B452E0E490}"/>
    <cellStyle name="Normal 45 3 2 2" xfId="2064" xr:uid="{6089F5FD-E8D5-4BD7-9837-94F2FAA5560E}"/>
    <cellStyle name="Normal 45 3 3" xfId="1589" xr:uid="{3E1882F2-7B74-4019-93E9-EB173E80740F}"/>
    <cellStyle name="Normal 45 4" xfId="249" xr:uid="{D1905DE0-3C50-432C-B37C-EB038B169D85}"/>
    <cellStyle name="Normal 45 4 2" xfId="755" xr:uid="{B1D71B6A-4ACE-4987-8A7D-A7CF5520E66F}"/>
    <cellStyle name="Normal 45 4 2 2" xfId="1921" xr:uid="{FD19A90D-64FA-4EFA-B2CF-6882E30AC197}"/>
    <cellStyle name="Normal 45 4 3" xfId="1446" xr:uid="{1AEACBD1-7CB9-4D48-8C5A-B1CDE53A338A}"/>
    <cellStyle name="Normal 45 5" xfId="619" xr:uid="{3FE814D5-5F91-4027-8F5B-8369D5B766DA}"/>
    <cellStyle name="Normal 45 5 2" xfId="1791" xr:uid="{7350AB27-AE12-4842-B1AE-306023388933}"/>
    <cellStyle name="Normal 45 6" xfId="953" xr:uid="{95C2A10A-578D-4FD0-9E8D-338BC191AA90}"/>
    <cellStyle name="Normal 45 6 2" xfId="2115" xr:uid="{83801F58-B0D0-48D6-AB9B-1AD3A3911DB2}"/>
    <cellStyle name="Normal 45 7" xfId="1112" xr:uid="{32358B36-37B6-49E3-AE14-0832EA264A1B}"/>
    <cellStyle name="Normal 45 7 2" xfId="2257" xr:uid="{08DA849B-F37B-4CCC-B978-656140E51335}"/>
    <cellStyle name="Normal 45 8" xfId="1303" xr:uid="{FEE0D3F9-7FA1-4085-90DA-A59A511C3781}"/>
    <cellStyle name="Normal 46" xfId="67" xr:uid="{00000000-0005-0000-0000-00009F000000}"/>
    <cellStyle name="Normal 46 2" xfId="168" xr:uid="{00000000-0005-0000-0000-0000A0000000}"/>
    <cellStyle name="Normal 46 2 2" xfId="316" xr:uid="{3A0CF51D-E6B9-4C78-8634-AEFD94170922}"/>
    <cellStyle name="Normal 46 2 2 2" xfId="822" xr:uid="{7D379C67-A2B4-4DCC-89F6-F835B5B7E3C9}"/>
    <cellStyle name="Normal 46 2 2 2 2" xfId="1988" xr:uid="{92B12D52-9814-4F6F-B1C0-6C27130B1F98}"/>
    <cellStyle name="Normal 46 2 2 3" xfId="1513" xr:uid="{A98EBA43-97E2-48D7-BBE4-0E13C095C18E}"/>
    <cellStyle name="Normal 46 2 3" xfId="677" xr:uid="{32B33251-84D4-46A9-89ED-9A503CCDD65B}"/>
    <cellStyle name="Normal 46 2 3 2" xfId="1846" xr:uid="{DFBDC653-F673-4601-BD46-DD20CC65898D}"/>
    <cellStyle name="Normal 46 2 4" xfId="1022" xr:uid="{C7FCBE1F-91D1-421D-BF0A-10402453CCB3}"/>
    <cellStyle name="Normal 46 2 4 2" xfId="2182" xr:uid="{EDD5B90F-A6EA-41E0-A84D-FAFAE7E7BB90}"/>
    <cellStyle name="Normal 46 2 5" xfId="1189" xr:uid="{950CAD85-D8FD-4CA9-B1CB-728BD308FDE6}"/>
    <cellStyle name="Normal 46 2 5 2" xfId="2324" xr:uid="{F6DC1350-0963-4EFB-A3F3-E325FF86BE4E}"/>
    <cellStyle name="Normal 46 2 6" xfId="1371" xr:uid="{CE464365-6BD6-4D86-88E7-902FF1880A7F}"/>
    <cellStyle name="Normal 46 3" xfId="395" xr:uid="{12ECAC4B-8C5A-4BF9-991D-4502127D2951}"/>
    <cellStyle name="Normal 46 3 2" xfId="901" xr:uid="{8E69A983-F566-446B-A20C-B45EAA15977A}"/>
    <cellStyle name="Normal 46 3 2 2" xfId="2065" xr:uid="{8EA9C811-1C0F-40FD-8C76-740BA41419F3}"/>
    <cellStyle name="Normal 46 3 3" xfId="1590" xr:uid="{82816293-AB67-4AF1-8AFB-B635F6599461}"/>
    <cellStyle name="Normal 46 4" xfId="250" xr:uid="{87E2FB93-16C6-418E-84D4-70D427C94554}"/>
    <cellStyle name="Normal 46 4 2" xfId="756" xr:uid="{7FB48D72-7397-4021-AE5E-F7EF924893DB}"/>
    <cellStyle name="Normal 46 4 2 2" xfId="1922" xr:uid="{FFE8E0B4-2EC1-49DE-A248-5D398C314761}"/>
    <cellStyle name="Normal 46 4 3" xfId="1447" xr:uid="{2A0D20EE-429B-4DB7-BADA-5203B99C94E7}"/>
    <cellStyle name="Normal 46 5" xfId="620" xr:uid="{DE94A434-472D-4FDE-BE27-D548BB6179F4}"/>
    <cellStyle name="Normal 46 5 2" xfId="1792" xr:uid="{6238D8C1-4926-4CA6-B982-E35CFED5A152}"/>
    <cellStyle name="Normal 46 6" xfId="954" xr:uid="{AA3CE706-0FC9-43A4-B51D-9EBD52ACF8D9}"/>
    <cellStyle name="Normal 46 6 2" xfId="2116" xr:uid="{92693D5E-AEC5-4996-8909-C1A9B64B9A00}"/>
    <cellStyle name="Normal 46 7" xfId="1113" xr:uid="{50780EAB-81F0-4B6D-9B8C-CE8A4423B57D}"/>
    <cellStyle name="Normal 46 7 2" xfId="2258" xr:uid="{ADC8ED6B-656A-4A2B-8B7B-4DA2FBDBBE0D}"/>
    <cellStyle name="Normal 46 8" xfId="1304" xr:uid="{EA378C71-032C-476A-952D-27B86273DC4B}"/>
    <cellStyle name="Normal 47" xfId="68" xr:uid="{00000000-0005-0000-0000-0000A1000000}"/>
    <cellStyle name="Normal 47 2" xfId="169" xr:uid="{00000000-0005-0000-0000-0000A2000000}"/>
    <cellStyle name="Normal 47 2 2" xfId="317" xr:uid="{43EF2CA9-5159-4359-82E2-CFA28068A616}"/>
    <cellStyle name="Normal 47 2 2 2" xfId="823" xr:uid="{DE19D8F0-ACA2-4864-AA22-A90B68F15ACE}"/>
    <cellStyle name="Normal 47 2 2 2 2" xfId="1989" xr:uid="{973E1BA9-82F3-4E7D-BB61-5CC20926E679}"/>
    <cellStyle name="Normal 47 2 2 3" xfId="1514" xr:uid="{C5248FDB-9499-47A0-94AA-B6EF89F25817}"/>
    <cellStyle name="Normal 47 2 3" xfId="678" xr:uid="{9F75CEA1-C07E-4339-8F06-6050CCD47A8B}"/>
    <cellStyle name="Normal 47 2 3 2" xfId="1847" xr:uid="{B23D2345-8C6A-42F1-ACBC-E6EA98B0B04B}"/>
    <cellStyle name="Normal 47 2 4" xfId="1023" xr:uid="{D576AFB9-704F-40A1-89BD-C93B50A1903D}"/>
    <cellStyle name="Normal 47 2 4 2" xfId="2183" xr:uid="{66EDFF35-1015-4E3C-B729-2B4D8D971D0D}"/>
    <cellStyle name="Normal 47 2 5" xfId="1190" xr:uid="{62E47609-1D85-4058-840D-778E9654DD0B}"/>
    <cellStyle name="Normal 47 2 5 2" xfId="2325" xr:uid="{7C2CDDAD-3FCE-4074-BEF1-33438A95224C}"/>
    <cellStyle name="Normal 47 2 6" xfId="1372" xr:uid="{D9670959-5BBB-46F0-9217-5E2C1DEBA6BB}"/>
    <cellStyle name="Normal 47 3" xfId="396" xr:uid="{95B7CA77-5B0A-4DAB-9F30-DD50EDD86738}"/>
    <cellStyle name="Normal 47 3 2" xfId="902" xr:uid="{2E0117EA-9233-4E4B-86A4-39A855B4F80E}"/>
    <cellStyle name="Normal 47 3 2 2" xfId="2066" xr:uid="{ABCFD806-C441-4706-958B-8F0D1A439798}"/>
    <cellStyle name="Normal 47 3 3" xfId="1591" xr:uid="{80FE7238-0D7C-4C2E-8E13-6C6D286AE73F}"/>
    <cellStyle name="Normal 47 4" xfId="251" xr:uid="{444A967D-6A97-4D33-9D31-1DB5B4844814}"/>
    <cellStyle name="Normal 47 4 2" xfId="757" xr:uid="{F718D29B-DEE2-427F-B79B-A78EF56BBF10}"/>
    <cellStyle name="Normal 47 4 2 2" xfId="1923" xr:uid="{604BA448-6314-47B2-BE66-7A9EC14BBEC6}"/>
    <cellStyle name="Normal 47 4 3" xfId="1448" xr:uid="{4E91C7EE-A6AD-4448-98FC-3BB671B9C6AF}"/>
    <cellStyle name="Normal 47 5" xfId="621" xr:uid="{CAAA502E-AEF5-4403-B768-D7C1D90E0892}"/>
    <cellStyle name="Normal 47 5 2" xfId="1793" xr:uid="{8A3D1E27-10AF-4F75-9DA2-280BE745FD53}"/>
    <cellStyle name="Normal 47 6" xfId="955" xr:uid="{793A5CA8-1E8E-4766-AF0A-6317F4E92156}"/>
    <cellStyle name="Normal 47 6 2" xfId="2117" xr:uid="{91B1D30F-E644-4E3F-83FD-B82F5E7FDBAE}"/>
    <cellStyle name="Normal 47 7" xfId="1114" xr:uid="{A6F9CE53-0989-4294-89F8-A442FF7F1B60}"/>
    <cellStyle name="Normal 47 7 2" xfId="2259" xr:uid="{F3FAD02A-6C43-44FC-89F8-9A7C6D529A89}"/>
    <cellStyle name="Normal 47 8" xfId="1305" xr:uid="{1AAC81EB-5999-4BA5-8F49-AE33F55B9940}"/>
    <cellStyle name="Normal 48" xfId="69" xr:uid="{00000000-0005-0000-0000-0000A3000000}"/>
    <cellStyle name="Normal 48 2" xfId="170" xr:uid="{00000000-0005-0000-0000-0000A4000000}"/>
    <cellStyle name="Normal 48 2 2" xfId="318" xr:uid="{02A73693-0955-4C69-AF7C-1BF274132D77}"/>
    <cellStyle name="Normal 48 2 2 2" xfId="824" xr:uid="{762A7AD0-F1C8-44E3-86FE-569517022B23}"/>
    <cellStyle name="Normal 48 2 2 2 2" xfId="1990" xr:uid="{75526E28-E367-44F5-A576-C98639C5F8A3}"/>
    <cellStyle name="Normal 48 2 2 3" xfId="1515" xr:uid="{85E97886-962A-43CE-9461-35C5F0A11077}"/>
    <cellStyle name="Normal 48 2 3" xfId="679" xr:uid="{889E4844-BECE-40A3-8A0B-0D3E1158A8AB}"/>
    <cellStyle name="Normal 48 2 3 2" xfId="1848" xr:uid="{01BEF2C2-C057-41AC-B320-0E3919D8354C}"/>
    <cellStyle name="Normal 48 2 4" xfId="1024" xr:uid="{BF20C9AA-70B3-448A-8353-592508A98DD9}"/>
    <cellStyle name="Normal 48 2 4 2" xfId="2184" xr:uid="{6069E6D4-A164-439B-85E1-9DCC3801D2ED}"/>
    <cellStyle name="Normal 48 2 5" xfId="1191" xr:uid="{F0848424-2F8B-4870-AB77-E260502DD391}"/>
    <cellStyle name="Normal 48 2 5 2" xfId="2326" xr:uid="{E455E357-71E6-427C-AB52-D952EECBFFE6}"/>
    <cellStyle name="Normal 48 2 6" xfId="1373" xr:uid="{CB84C3FC-E1E2-4F2D-81E6-6156D40D4A03}"/>
    <cellStyle name="Normal 48 3" xfId="397" xr:uid="{BC8E0205-5E23-44B0-9A3F-72DE5644D95D}"/>
    <cellStyle name="Normal 48 3 2" xfId="903" xr:uid="{639FC203-532F-4C22-B813-F7DCBC6A6C78}"/>
    <cellStyle name="Normal 48 3 2 2" xfId="2067" xr:uid="{E1462E17-70E6-4AC4-8BA7-5E1BB75ACA23}"/>
    <cellStyle name="Normal 48 3 3" xfId="1592" xr:uid="{DEFAB401-BF76-4DFB-8431-1CD374DE68C7}"/>
    <cellStyle name="Normal 48 4" xfId="252" xr:uid="{CBD87F9A-93D1-4DBB-81A1-5BD61A014B26}"/>
    <cellStyle name="Normal 48 4 2" xfId="758" xr:uid="{142A50AF-EEA1-4109-9C53-28A8E5241681}"/>
    <cellStyle name="Normal 48 4 2 2" xfId="1924" xr:uid="{4643057B-C625-4458-B44F-2A4EB14BBF16}"/>
    <cellStyle name="Normal 48 4 3" xfId="1449" xr:uid="{D310142A-6A18-48CE-9503-61F0773BBA24}"/>
    <cellStyle name="Normal 48 5" xfId="622" xr:uid="{E2106584-1B57-4175-BC26-CB6CEEB66C73}"/>
    <cellStyle name="Normal 48 5 2" xfId="1794" xr:uid="{8163E22E-81E6-484B-A6C7-40E2DE00B7C1}"/>
    <cellStyle name="Normal 48 6" xfId="956" xr:uid="{AEDC4896-DF69-4498-A4D2-ECDD3B2C9C18}"/>
    <cellStyle name="Normal 48 6 2" xfId="2118" xr:uid="{6425E94F-7080-40D1-A3B5-5331F728A7CD}"/>
    <cellStyle name="Normal 48 7" xfId="1115" xr:uid="{FB4F7C47-170E-4D81-B28C-D3189F40BEE8}"/>
    <cellStyle name="Normal 48 7 2" xfId="2260" xr:uid="{C0FEC297-D622-4BD8-BD3F-E3E35812BF19}"/>
    <cellStyle name="Normal 48 8" xfId="1306" xr:uid="{E18BD36F-3BB4-4161-8FE5-E8E3032589C6}"/>
    <cellStyle name="Normal 49" xfId="70" xr:uid="{00000000-0005-0000-0000-0000A5000000}"/>
    <cellStyle name="Normal 49 2" xfId="171" xr:uid="{00000000-0005-0000-0000-0000A6000000}"/>
    <cellStyle name="Normal 49 2 2" xfId="319" xr:uid="{05CDED8A-A443-4E37-9602-3F50390B028A}"/>
    <cellStyle name="Normal 49 2 2 2" xfId="825" xr:uid="{096766E0-2B14-4357-962A-1FDE3708EFB7}"/>
    <cellStyle name="Normal 49 2 2 2 2" xfId="1991" xr:uid="{7C457409-0394-41B6-9A3D-31F9D79F58C5}"/>
    <cellStyle name="Normal 49 2 2 3" xfId="1516" xr:uid="{55BB974A-A5ED-4D29-A8B6-2DCC837F91F5}"/>
    <cellStyle name="Normal 49 2 3" xfId="680" xr:uid="{E77EF017-2CF3-4B54-B4A8-C77EAF675E54}"/>
    <cellStyle name="Normal 49 2 3 2" xfId="1849" xr:uid="{BA764EFF-47B6-40F2-920A-964069726571}"/>
    <cellStyle name="Normal 49 2 4" xfId="1025" xr:uid="{42AC31D2-9EAC-4589-94F0-E4E420B21339}"/>
    <cellStyle name="Normal 49 2 4 2" xfId="2185" xr:uid="{1A5B8B90-F3D1-4184-94C6-45F02003EA53}"/>
    <cellStyle name="Normal 49 2 5" xfId="1192" xr:uid="{4B10608E-3AB5-4D4C-A834-0A7D80EA538E}"/>
    <cellStyle name="Normal 49 2 5 2" xfId="2327" xr:uid="{3F9D2F7B-3CD0-44DF-8B3B-B07646EE33D4}"/>
    <cellStyle name="Normal 49 2 6" xfId="1374" xr:uid="{B1023393-48AF-47DC-94FD-F6632186E7D3}"/>
    <cellStyle name="Normal 49 3" xfId="398" xr:uid="{4D8B69E1-9E49-438A-A6C7-74FE09DFFF44}"/>
    <cellStyle name="Normal 49 3 2" xfId="904" xr:uid="{B0314950-FD4B-44F9-BB23-255F4D5CBD3F}"/>
    <cellStyle name="Normal 49 3 2 2" xfId="2068" xr:uid="{D4296461-752F-4DE7-90AE-44E7D66E0F94}"/>
    <cellStyle name="Normal 49 3 3" xfId="1593" xr:uid="{27B8D710-E2A6-4850-9A83-222A07D51B5F}"/>
    <cellStyle name="Normal 49 4" xfId="253" xr:uid="{13400537-114F-4214-A11E-0751D076C1D6}"/>
    <cellStyle name="Normal 49 4 2" xfId="759" xr:uid="{38759AA4-3F65-488F-B8FA-5DE6F6FD340F}"/>
    <cellStyle name="Normal 49 4 2 2" xfId="1925" xr:uid="{A9BBB3A2-0E4A-47E4-916E-CDA7F496F9C4}"/>
    <cellStyle name="Normal 49 4 3" xfId="1450" xr:uid="{734466B3-7C60-4190-9B94-88D15007833A}"/>
    <cellStyle name="Normal 49 5" xfId="623" xr:uid="{840E49A8-A555-4876-991E-6FEE573A3B83}"/>
    <cellStyle name="Normal 49 5 2" xfId="1795" xr:uid="{11C338D0-0115-476E-8829-C6BDF78EAA07}"/>
    <cellStyle name="Normal 49 6" xfId="957" xr:uid="{081E596B-7122-4F8C-8CD8-70189EA11B92}"/>
    <cellStyle name="Normal 49 6 2" xfId="2119" xr:uid="{6791C6A9-8CCE-47BD-AEB8-2E0C877CF84C}"/>
    <cellStyle name="Normal 49 7" xfId="1116" xr:uid="{085A4505-2B15-47E8-9039-BB7756EAA6EE}"/>
    <cellStyle name="Normal 49 7 2" xfId="2261" xr:uid="{66815AC4-DFBD-44F4-8527-5D17D8CB5F85}"/>
    <cellStyle name="Normal 49 8" xfId="1307" xr:uid="{5E497DC2-A2BD-44DF-979D-088113391888}"/>
    <cellStyle name="Normal 5" xfId="26" xr:uid="{00000000-0005-0000-0000-0000A7000000}"/>
    <cellStyle name="Normal 5 2" xfId="127" xr:uid="{00000000-0005-0000-0000-0000A8000000}"/>
    <cellStyle name="Normal 5 2 2" xfId="275" xr:uid="{D889B43F-7B6C-48B1-8452-3327AB199199}"/>
    <cellStyle name="Normal 5 2 2 2" xfId="781" xr:uid="{0030AACF-9036-414A-8D02-C14D7E2293F5}"/>
    <cellStyle name="Normal 5 2 2 2 2" xfId="1947" xr:uid="{AEDCD3C1-118D-431E-AA57-33EF57E179D0}"/>
    <cellStyle name="Normal 5 2 2 3" xfId="1472" xr:uid="{B24005F7-EC69-49C7-8C64-31617EC39E64}"/>
    <cellStyle name="Normal 5 2 3" xfId="636" xr:uid="{C7D860B7-F994-43BD-9944-6A6C876DDA9C}"/>
    <cellStyle name="Normal 5 2 3 2" xfId="1805" xr:uid="{25C7D77E-696C-40F3-83EB-394F0DF413BE}"/>
    <cellStyle name="Normal 5 2 4" xfId="981" xr:uid="{49F62C9F-91B1-4748-A006-6381A9F82369}"/>
    <cellStyle name="Normal 5 2 4 2" xfId="2141" xr:uid="{575CE03B-D59E-4A6D-91A9-B7CF4ACEF1BD}"/>
    <cellStyle name="Normal 5 2 5" xfId="1148" xr:uid="{A4D4F640-DAD4-49BA-B815-D23B1A74E299}"/>
    <cellStyle name="Normal 5 2 5 2" xfId="2283" xr:uid="{23FCBC98-7086-4690-B6DB-614340696331}"/>
    <cellStyle name="Normal 5 2 6" xfId="1330" xr:uid="{EBBFEB89-ACD9-4FEA-B5ED-DE651BEE4A7A}"/>
    <cellStyle name="Normal 5 3" xfId="354" xr:uid="{97D7CC50-EFEE-44B7-AF56-E7D89CB4E75C}"/>
    <cellStyle name="Normal 5 3 2" xfId="860" xr:uid="{53D841B9-EDE1-4912-AF8B-169163E4C39A}"/>
    <cellStyle name="Normal 5 3 2 2" xfId="2024" xr:uid="{A82D5981-8D18-40D4-BFD4-8D52912596B0}"/>
    <cellStyle name="Normal 5 3 3" xfId="1549" xr:uid="{7F8DDEB2-7D62-44C9-BDDA-362E43F35472}"/>
    <cellStyle name="Normal 5 4" xfId="209" xr:uid="{97EB663F-CFCF-4E94-945F-01ACD584DBF7}"/>
    <cellStyle name="Normal 5 4 2" xfId="715" xr:uid="{4ADE6358-E348-4726-9E9D-B63BABBC0690}"/>
    <cellStyle name="Normal 5 4 2 2" xfId="1881" xr:uid="{CCBC10AA-9CBB-42A3-9CF9-EE6957F9DA78}"/>
    <cellStyle name="Normal 5 4 3" xfId="1406" xr:uid="{EAE574F5-0829-496F-83A6-3D78F300E107}"/>
    <cellStyle name="Normal 5 5" xfId="420" xr:uid="{7B1C139A-F0BF-49EC-A1AF-71C2E6CD93B4}"/>
    <cellStyle name="Normal 5 5 2" xfId="1607" xr:uid="{097A66E2-C0AC-4051-8D05-877DDC40CE5F}"/>
    <cellStyle name="Normal 5 6" xfId="913" xr:uid="{211F533C-B846-45C9-96AC-8D479445F261}"/>
    <cellStyle name="Normal 5 6 2" xfId="2075" xr:uid="{DB5B1D34-4BE7-4B0B-B82A-5B2696EC6787}"/>
    <cellStyle name="Normal 5 7" xfId="1072" xr:uid="{275B504B-35E4-42D6-A0FA-90FC1D3188FD}"/>
    <cellStyle name="Normal 5 7 2" xfId="2217" xr:uid="{FCA5B2F7-9A35-48BE-8CA8-27F24863CCF6}"/>
    <cellStyle name="Normal 5 8" xfId="1263" xr:uid="{79B1E0EA-F4A2-4224-A8B2-EBFBBE3C2B96}"/>
    <cellStyle name="Normal 50" xfId="71" xr:uid="{00000000-0005-0000-0000-0000A9000000}"/>
    <cellStyle name="Normal 50 2" xfId="172" xr:uid="{00000000-0005-0000-0000-0000AA000000}"/>
    <cellStyle name="Normal 50 2 2" xfId="320" xr:uid="{9B05C00C-A64E-4813-B58F-8AEAC725B61D}"/>
    <cellStyle name="Normal 50 2 2 2" xfId="826" xr:uid="{7FE12273-2B02-429F-99CF-F5BFD5E2DEC9}"/>
    <cellStyle name="Normal 50 2 2 2 2" xfId="1992" xr:uid="{C160333B-971F-4922-9BE4-C75786BEE2F6}"/>
    <cellStyle name="Normal 50 2 2 3" xfId="1517" xr:uid="{E93F22FB-C269-4E6F-8A61-9F81E5777FC5}"/>
    <cellStyle name="Normal 50 2 3" xfId="681" xr:uid="{5706ABF9-003E-45D1-BA31-11357CB6F26F}"/>
    <cellStyle name="Normal 50 2 3 2" xfId="1850" xr:uid="{8581CC75-30A5-4205-880D-D751DA7F1B6C}"/>
    <cellStyle name="Normal 50 2 4" xfId="1026" xr:uid="{3FD73B83-B5E8-47EA-9E80-96C34FB9D575}"/>
    <cellStyle name="Normal 50 2 4 2" xfId="2186" xr:uid="{DFA59B46-8C1F-4ED4-8D03-659D08315CDE}"/>
    <cellStyle name="Normal 50 2 5" xfId="1193" xr:uid="{8A624CF4-313B-465F-B91A-A199BFB7C811}"/>
    <cellStyle name="Normal 50 2 5 2" xfId="2328" xr:uid="{CCA6588D-FAEF-4801-A3A2-AB8495B3E913}"/>
    <cellStyle name="Normal 50 2 6" xfId="1375" xr:uid="{AFA3EA8A-E5ED-4BDC-9557-69E9FBA39CA8}"/>
    <cellStyle name="Normal 50 3" xfId="399" xr:uid="{0C665AD0-8956-41A1-9D93-5F189EFFDE0D}"/>
    <cellStyle name="Normal 50 3 2" xfId="905" xr:uid="{EE47C015-5687-44EC-9D4C-728AF66914FD}"/>
    <cellStyle name="Normal 50 3 2 2" xfId="2069" xr:uid="{B793564B-B0E8-4D22-83CA-1BDFAEB522E8}"/>
    <cellStyle name="Normal 50 3 3" xfId="1594" xr:uid="{2533B4DE-8ECD-4A65-A38C-706C39FA8FF3}"/>
    <cellStyle name="Normal 50 4" xfId="254" xr:uid="{BFC5C360-82C8-4A4B-92AF-E2E3CF2CDA47}"/>
    <cellStyle name="Normal 50 4 2" xfId="760" xr:uid="{908E40F4-2A92-4C6F-B56F-C8347EF59BF2}"/>
    <cellStyle name="Normal 50 4 2 2" xfId="1926" xr:uid="{44A3EC83-9566-4680-B560-678A9D6AE309}"/>
    <cellStyle name="Normal 50 4 3" xfId="1451" xr:uid="{18A3F929-0A39-4FF8-BC12-55CC01014D2F}"/>
    <cellStyle name="Normal 50 5" xfId="624" xr:uid="{7AE11D36-9688-4D4D-9B8E-58FEB71E2CD5}"/>
    <cellStyle name="Normal 50 5 2" xfId="1796" xr:uid="{78243F9F-B3A4-4468-AC18-F781AE534BD5}"/>
    <cellStyle name="Normal 50 6" xfId="958" xr:uid="{B10ED9CF-9702-45D0-9264-12D94789AE03}"/>
    <cellStyle name="Normal 50 6 2" xfId="2120" xr:uid="{75C54260-55ED-4877-9041-E815ED359AFD}"/>
    <cellStyle name="Normal 50 7" xfId="1117" xr:uid="{43CAED63-5BB5-4622-A2AD-8CBD9744A1DA}"/>
    <cellStyle name="Normal 50 7 2" xfId="2262" xr:uid="{A02155CC-531D-4A12-AF71-4039DAF3ED98}"/>
    <cellStyle name="Normal 50 8" xfId="1308" xr:uid="{2B71FFED-5965-40FF-B08E-62DEC48A2654}"/>
    <cellStyle name="Normal 51" xfId="72" xr:uid="{00000000-0005-0000-0000-0000AB000000}"/>
    <cellStyle name="Normal 51 2" xfId="173" xr:uid="{00000000-0005-0000-0000-0000AC000000}"/>
    <cellStyle name="Normal 51 2 2" xfId="321" xr:uid="{49537592-64BD-4394-A40E-E559CD0F9EBA}"/>
    <cellStyle name="Normal 51 2 2 2" xfId="827" xr:uid="{1F50491D-ECF8-47A5-946B-DAFFF17C20DC}"/>
    <cellStyle name="Normal 51 2 2 2 2" xfId="1993" xr:uid="{DB4D5C6B-6E50-4C8B-9790-05D730396BC2}"/>
    <cellStyle name="Normal 51 2 2 3" xfId="1518" xr:uid="{86436E50-452D-44D4-8BC2-E77E3B2C7779}"/>
    <cellStyle name="Normal 51 2 3" xfId="682" xr:uid="{D8D7B616-DC8F-4D3D-9289-C9889B872143}"/>
    <cellStyle name="Normal 51 2 3 2" xfId="1851" xr:uid="{032AAFD4-B24F-40B8-9B0F-068C927653F0}"/>
    <cellStyle name="Normal 51 2 4" xfId="1027" xr:uid="{FC83A543-ABC8-4C69-A307-7DA3987FD6B7}"/>
    <cellStyle name="Normal 51 2 4 2" xfId="2187" xr:uid="{2AC96086-C1B4-4447-9D77-49C82AD6A3EE}"/>
    <cellStyle name="Normal 51 2 5" xfId="1194" xr:uid="{23379479-8E37-492E-87D4-960DD1267068}"/>
    <cellStyle name="Normal 51 2 5 2" xfId="2329" xr:uid="{8C57FA5C-3334-4506-94A6-D22070F0856E}"/>
    <cellStyle name="Normal 51 2 6" xfId="1376" xr:uid="{853F4278-FA2B-483B-A460-AC73E79D7C33}"/>
    <cellStyle name="Normal 51 3" xfId="400" xr:uid="{5A6E0CD0-AD0B-477D-BC91-DDC37E1D7983}"/>
    <cellStyle name="Normal 51 3 2" xfId="906" xr:uid="{EF1F51EE-AB9C-4570-94D1-855E404A9D63}"/>
    <cellStyle name="Normal 51 3 2 2" xfId="2070" xr:uid="{0068F920-09B7-472F-AAEF-77EDBC80186A}"/>
    <cellStyle name="Normal 51 3 3" xfId="1595" xr:uid="{9C770B6C-04B3-4860-9535-D05335ADC361}"/>
    <cellStyle name="Normal 51 4" xfId="255" xr:uid="{D100833C-CDEB-494D-AD1C-AC08DD6BEC76}"/>
    <cellStyle name="Normal 51 4 2" xfId="761" xr:uid="{2646FB68-D00C-4194-811D-874018EA47AD}"/>
    <cellStyle name="Normal 51 4 2 2" xfId="1927" xr:uid="{F3085EB0-20FE-468D-94B6-4BE0B3E521C4}"/>
    <cellStyle name="Normal 51 4 3" xfId="1452" xr:uid="{3C1D6436-DBCE-4B0A-8C4F-E05C470807EA}"/>
    <cellStyle name="Normal 51 5" xfId="625" xr:uid="{F9C1EED7-C9F0-42E3-B91D-08D90F897ABA}"/>
    <cellStyle name="Normal 51 5 2" xfId="1797" xr:uid="{C8F0A3BC-BBE6-4F53-B57E-883221D60565}"/>
    <cellStyle name="Normal 51 6" xfId="959" xr:uid="{95CB73D5-B6D6-4C11-919D-74370CFE46FE}"/>
    <cellStyle name="Normal 51 6 2" xfId="2121" xr:uid="{39F9D99A-B75A-480E-A839-127D8A422495}"/>
    <cellStyle name="Normal 51 7" xfId="1118" xr:uid="{151A3396-05D8-4091-8058-E7B700EC3239}"/>
    <cellStyle name="Normal 51 7 2" xfId="2263" xr:uid="{6D08EA63-D833-4CF3-A40E-4670FD9860DB}"/>
    <cellStyle name="Normal 51 8" xfId="1309" xr:uid="{7C38249E-8D71-4808-9C92-832937EF37F4}"/>
    <cellStyle name="Normal 52" xfId="114" xr:uid="{00000000-0005-0000-0000-0000AD000000}"/>
    <cellStyle name="Normal 52 2" xfId="187" xr:uid="{00000000-0005-0000-0000-0000AE000000}"/>
    <cellStyle name="Normal 52 2 2" xfId="335" xr:uid="{FAA937CF-CDC9-4AB0-9C1E-995307996B9E}"/>
    <cellStyle name="Normal 52 2 2 2" xfId="841" xr:uid="{E9CF2D2C-AAAA-4FAF-8DF7-9F2033270284}"/>
    <cellStyle name="Normal 52 2 2 2 2" xfId="2007" xr:uid="{0DA290E5-9567-4F71-9C96-BA7DAC95D402}"/>
    <cellStyle name="Normal 52 2 2 3" xfId="1532" xr:uid="{940D9BED-5A1A-4C43-B5D3-738917436A32}"/>
    <cellStyle name="Normal 52 2 3" xfId="696" xr:uid="{CB9C9C3A-0217-4A49-B8FA-2924899CC5FD}"/>
    <cellStyle name="Normal 52 2 3 2" xfId="1865" xr:uid="{8A13455F-9380-45A9-852E-563327B1794D}"/>
    <cellStyle name="Normal 52 2 4" xfId="1041" xr:uid="{7DE6FD17-B1C7-4D24-B467-CC0F8F058919}"/>
    <cellStyle name="Normal 52 2 4 2" xfId="2201" xr:uid="{F1AD45AD-83A0-44C8-975F-A41E46DD2E93}"/>
    <cellStyle name="Normal 52 2 5" xfId="1208" xr:uid="{D8CF824C-D936-4882-A202-98273E856E64}"/>
    <cellStyle name="Normal 52 2 5 2" xfId="2343" xr:uid="{BEFD5A7F-BFD6-4F73-A922-5D80A380AB9E}"/>
    <cellStyle name="Normal 52 2 6" xfId="1390" xr:uid="{5052CE13-AE3F-416C-BB03-BAEC2CACA90F}"/>
    <cellStyle name="Normal 52 3" xfId="269" xr:uid="{0888D452-6476-4302-A564-F1E97BB221EC}"/>
    <cellStyle name="Normal 52 3 2" xfId="775" xr:uid="{5A3A94EE-7759-469D-97B8-8B20FB5E67A3}"/>
    <cellStyle name="Normal 52 3 2 2" xfId="1941" xr:uid="{A2A4F340-0CB0-45D1-8094-41F47A862A89}"/>
    <cellStyle name="Normal 52 3 3" xfId="1466" xr:uid="{9E58DB6A-EE01-4D85-AE88-4EE8F6E10EBC}"/>
    <cellStyle name="Normal 52 4" xfId="627" xr:uid="{2091BC04-C2C5-42B9-9C0A-1C6EE358F6E6}"/>
    <cellStyle name="Normal 52 4 2" xfId="1799" xr:uid="{7CFB8200-2E20-4AA4-8958-37AA1D7771BD}"/>
    <cellStyle name="Normal 52 5" xfId="975" xr:uid="{759B285D-CFD4-42BE-9F6C-D414FD27DB6C}"/>
    <cellStyle name="Normal 52 5 2" xfId="2135" xr:uid="{75480B97-C350-4128-AFFA-A4C07FA876DB}"/>
    <cellStyle name="Normal 52 6" xfId="1142" xr:uid="{34E75E1C-C15C-4C9E-BFC4-77C3191A3DB5}"/>
    <cellStyle name="Normal 52 6 2" xfId="2277" xr:uid="{041EBA2F-E8DA-4350-A74A-A4F605B3680C}"/>
    <cellStyle name="Normal 52 7" xfId="1324" xr:uid="{56F2C04D-3C77-4895-8485-3D00249209EC}"/>
    <cellStyle name="Normal 53" xfId="191" xr:uid="{00000000-0005-0000-0000-0000AF000000}"/>
    <cellStyle name="Normal 53 2" xfId="339" xr:uid="{3A568645-994B-4694-95B0-BA8542FE24EF}"/>
    <cellStyle name="Normal 53 2 2" xfId="845" xr:uid="{F7D44088-F903-45EE-90BD-17FDC9197AF9}"/>
    <cellStyle name="Normal 53 2 2 2" xfId="2011" xr:uid="{53AE74DE-A624-4DC0-ACD6-BDFA71A65396}"/>
    <cellStyle name="Normal 53 2 3" xfId="1536" xr:uid="{9DA75993-0A66-4C87-B2BB-E5243BF1887F}"/>
    <cellStyle name="Normal 53 3" xfId="700" xr:uid="{2F54C834-12AC-4D56-B331-4D7F589AF399}"/>
    <cellStyle name="Normal 53 3 2" xfId="1869" xr:uid="{1A1F19DD-D34D-4C56-BBD2-FBBB4B5AE836}"/>
    <cellStyle name="Normal 53 4" xfId="1045" xr:uid="{2DF82637-143D-4916-9E8D-66C71BAD6773}"/>
    <cellStyle name="Normal 53 4 2" xfId="2205" xr:uid="{5A502681-9C21-48A4-8D1E-0CC95103D394}"/>
    <cellStyle name="Normal 53 5" xfId="1212" xr:uid="{1CADA100-0293-4486-845A-76A3E9E9A2BD}"/>
    <cellStyle name="Normal 53 5 2" xfId="2347" xr:uid="{C109D187-4073-4A73-82DC-03EA6A7B62A1}"/>
    <cellStyle name="Normal 53 6" xfId="1394" xr:uid="{8CF919AC-1876-489B-B935-FB1521515D23}"/>
    <cellStyle name="Normal 54" xfId="404" xr:uid="{60810EA5-08C9-4323-9492-8108633E9448}"/>
    <cellStyle name="Normal 54 2" xfId="1598" xr:uid="{5344F214-6AD7-4146-936F-00733F92C6D7}"/>
    <cellStyle name="Normal 6" xfId="28" xr:uid="{00000000-0005-0000-0000-0000B0000000}"/>
    <cellStyle name="Normal 6 2" xfId="129" xr:uid="{00000000-0005-0000-0000-0000B1000000}"/>
    <cellStyle name="Normal 6 2 2" xfId="277" xr:uid="{D7D32812-DACE-4744-BAE8-99D96B37837D}"/>
    <cellStyle name="Normal 6 2 2 2" xfId="783" xr:uid="{13D5C2B0-9DFB-40E4-BEF1-E6A60F1B3A0E}"/>
    <cellStyle name="Normal 6 2 2 2 2" xfId="1949" xr:uid="{57F8D414-C858-4574-936E-EB160B976354}"/>
    <cellStyle name="Normal 6 2 2 3" xfId="1474" xr:uid="{89F58522-8758-496F-B03B-B782D1F470F1}"/>
    <cellStyle name="Normal 6 2 3" xfId="638" xr:uid="{E4F2F555-F48B-4309-B5D9-D2446044D170}"/>
    <cellStyle name="Normal 6 2 3 2" xfId="1807" xr:uid="{4AB894F4-7A08-4AEC-A25D-2F06CF31DCEE}"/>
    <cellStyle name="Normal 6 2 4" xfId="983" xr:uid="{CB07FCD8-8168-4960-A16D-D77761E5DA40}"/>
    <cellStyle name="Normal 6 2 4 2" xfId="2143" xr:uid="{682EDCE1-BDBF-4F60-8590-5EF1BB0E917F}"/>
    <cellStyle name="Normal 6 2 5" xfId="1150" xr:uid="{33A95011-95BD-42EF-A6ED-0BC9C25049F2}"/>
    <cellStyle name="Normal 6 2 5 2" xfId="2285" xr:uid="{64C767EE-5C34-4BB6-B2DC-CE852B1BA6C1}"/>
    <cellStyle name="Normal 6 2 6" xfId="1332" xr:uid="{B016C5B7-7D26-4C9B-99EE-D856F10621A1}"/>
    <cellStyle name="Normal 6 3" xfId="356" xr:uid="{1F6DA609-118F-44D6-8FBD-AB05B59A0539}"/>
    <cellStyle name="Normal 6 3 2" xfId="862" xr:uid="{1CBE45F8-4914-4C0A-8567-D1AEB46D0E31}"/>
    <cellStyle name="Normal 6 3 2 2" xfId="2026" xr:uid="{AC14F647-41F3-48E6-9438-8072653B9407}"/>
    <cellStyle name="Normal 6 3 3" xfId="1551" xr:uid="{689E4F6C-3680-479B-9CD9-2EF66689896B}"/>
    <cellStyle name="Normal 6 4" xfId="211" xr:uid="{25396217-5CC7-4410-8555-5EC37B0C45C2}"/>
    <cellStyle name="Normal 6 4 2" xfId="717" xr:uid="{470572C3-89E4-4259-9DB2-300301352CE3}"/>
    <cellStyle name="Normal 6 4 2 2" xfId="1883" xr:uid="{FDA1EB76-25C9-4486-9433-A0BA6ED81184}"/>
    <cellStyle name="Normal 6 4 3" xfId="1408" xr:uid="{01D44902-A338-4D2F-A1AC-945A45D98B5C}"/>
    <cellStyle name="Normal 6 5" xfId="574" xr:uid="{0B89D3B4-CD5C-4ABD-99B9-ABD4598B84E5}"/>
    <cellStyle name="Normal 6 5 2" xfId="1751" xr:uid="{93B623F6-34C8-4729-822F-86AF6EA06B62}"/>
    <cellStyle name="Normal 6 6" xfId="915" xr:uid="{9642C214-14E5-4FB1-9317-EB9723B5EEC1}"/>
    <cellStyle name="Normal 6 6 2" xfId="2077" xr:uid="{22F5445B-65A8-48EC-A9F0-7B81CC15A4A7}"/>
    <cellStyle name="Normal 6 7" xfId="1074" xr:uid="{76DACF3D-1C83-448F-A88E-83C1517CFC6C}"/>
    <cellStyle name="Normal 6 7 2" xfId="2219" xr:uid="{171A5AEB-44DF-4384-8210-6B1AAB139CFC}"/>
    <cellStyle name="Normal 6 8" xfId="1265" xr:uid="{C693AE73-6536-425F-A75C-834A9774FB8D}"/>
    <cellStyle name="Normal 7" xfId="29" xr:uid="{00000000-0005-0000-0000-0000B2000000}"/>
    <cellStyle name="Normal 7 2" xfId="130" xr:uid="{00000000-0005-0000-0000-0000B3000000}"/>
    <cellStyle name="Normal 7 2 2" xfId="278" xr:uid="{EDC8A458-CE26-4265-AE9E-6BF37D327690}"/>
    <cellStyle name="Normal 7 2 2 2" xfId="784" xr:uid="{895D2907-8F2C-4A89-A0FA-FE71B3DD97B8}"/>
    <cellStyle name="Normal 7 2 2 2 2" xfId="1950" xr:uid="{EA2D5F40-D987-4D58-BC3D-58845FB0B020}"/>
    <cellStyle name="Normal 7 2 2 3" xfId="1475" xr:uid="{FFCBADFA-A763-4449-8EE5-6709E000B17C}"/>
    <cellStyle name="Normal 7 2 3" xfId="639" xr:uid="{7521262F-08C4-4CBC-A87A-9777E2BBAFBE}"/>
    <cellStyle name="Normal 7 2 3 2" xfId="1808" xr:uid="{858B294C-8005-4BA8-B198-3DC58FB3EF31}"/>
    <cellStyle name="Normal 7 2 4" xfId="984" xr:uid="{AFA7EAD8-414B-4D8C-91CD-B88DB8B89F24}"/>
    <cellStyle name="Normal 7 2 4 2" xfId="2144" xr:uid="{D3FE1A5D-1310-4A91-ABC3-AC05BCE33BCF}"/>
    <cellStyle name="Normal 7 2 5" xfId="1151" xr:uid="{295968A8-82ED-4861-9BAA-F70C0845F26D}"/>
    <cellStyle name="Normal 7 2 5 2" xfId="2286" xr:uid="{31DD7CFF-00B1-49F4-8C6C-094C064F4CA5}"/>
    <cellStyle name="Normal 7 2 6" xfId="1333" xr:uid="{F923EFEC-4AFB-4AF3-A128-60481F9AB33B}"/>
    <cellStyle name="Normal 7 3" xfId="357" xr:uid="{9B1F2F3D-1870-4449-AAA2-B6BBE99E13E1}"/>
    <cellStyle name="Normal 7 3 2" xfId="863" xr:uid="{DBFE9E62-8A33-4B19-B13E-9680087AA54D}"/>
    <cellStyle name="Normal 7 3 2 2" xfId="2027" xr:uid="{3DA0775A-A457-45A9-BADF-94E3E2D19D29}"/>
    <cellStyle name="Normal 7 3 3" xfId="1552" xr:uid="{9A6E50C8-678E-4B09-B1BB-2561E2061732}"/>
    <cellStyle name="Normal 7 4" xfId="212" xr:uid="{4201EA9F-5DB9-45D9-BC6F-774F9783B353}"/>
    <cellStyle name="Normal 7 4 2" xfId="718" xr:uid="{FC77A088-974F-4524-A30B-6B6B1390D9CC}"/>
    <cellStyle name="Normal 7 4 2 2" xfId="1884" xr:uid="{E5B24C93-D258-4BB7-91D4-81EB118AD4B0}"/>
    <cellStyle name="Normal 7 4 3" xfId="1409" xr:uid="{A303BC45-AD2E-465E-90BF-72C3A75ECECE}"/>
    <cellStyle name="Normal 7 5" xfId="583" xr:uid="{B7A7082D-0811-419A-AC41-BE5A39CBE78D}"/>
    <cellStyle name="Normal 7 5 2" xfId="1755" xr:uid="{79C34421-6EE3-4E2E-B2BB-949486DB9F94}"/>
    <cellStyle name="Normal 7 6" xfId="916" xr:uid="{4CB60398-01C4-41AB-A5CB-F2B6AECE1619}"/>
    <cellStyle name="Normal 7 6 2" xfId="2078" xr:uid="{69FA694D-2E8B-4501-BEF7-8585D01F2830}"/>
    <cellStyle name="Normal 7 7" xfId="1075" xr:uid="{9CBC35C7-5210-44B3-8439-0CB3D7599657}"/>
    <cellStyle name="Normal 7 7 2" xfId="2220" xr:uid="{22E61578-C9B8-4DCE-B449-09660FFE04F4}"/>
    <cellStyle name="Normal 7 8" xfId="1266" xr:uid="{CB86E796-7869-4A82-9EB8-BC42AE4D605C}"/>
    <cellStyle name="Normal 8" xfId="27" xr:uid="{00000000-0005-0000-0000-0000B4000000}"/>
    <cellStyle name="Normal 8 2" xfId="128" xr:uid="{00000000-0005-0000-0000-0000B5000000}"/>
    <cellStyle name="Normal 8 2 2" xfId="276" xr:uid="{3406C31F-2F48-444E-9E98-E569375F689A}"/>
    <cellStyle name="Normal 8 2 2 2" xfId="782" xr:uid="{89E75DDE-020A-4492-96D5-1C9893F3480C}"/>
    <cellStyle name="Normal 8 2 2 2 2" xfId="1948" xr:uid="{C9F607BC-4E18-45E7-A90A-DF7445C6625E}"/>
    <cellStyle name="Normal 8 2 2 3" xfId="1473" xr:uid="{73FEF377-2D96-4595-B333-EB6E794C8036}"/>
    <cellStyle name="Normal 8 2 3" xfId="637" xr:uid="{FF176E7C-DF98-4DEF-A6BD-FCEA882B72F4}"/>
    <cellStyle name="Normal 8 2 3 2" xfId="1806" xr:uid="{8E83CAE7-E6DE-4549-A21C-AD37FCF22FC3}"/>
    <cellStyle name="Normal 8 2 4" xfId="982" xr:uid="{54DC8FDB-3918-4542-957C-F0A3F9A229E7}"/>
    <cellStyle name="Normal 8 2 4 2" xfId="2142" xr:uid="{C32407CC-766D-4649-ABD2-A46562F50637}"/>
    <cellStyle name="Normal 8 2 5" xfId="1149" xr:uid="{4F129D93-DA2F-446E-B604-EDACF4644EDD}"/>
    <cellStyle name="Normal 8 2 5 2" xfId="2284" xr:uid="{E398A96A-A634-4636-B374-89A23102BAD7}"/>
    <cellStyle name="Normal 8 2 6" xfId="1331" xr:uid="{F280027A-22C3-4EAC-9A71-083E09DB78E4}"/>
    <cellStyle name="Normal 8 3" xfId="355" xr:uid="{40AD9D23-54F2-481A-BF98-DFCFCEB11F2E}"/>
    <cellStyle name="Normal 8 3 2" xfId="861" xr:uid="{742BEC73-C8A0-4004-9233-AEED541019DE}"/>
    <cellStyle name="Normal 8 3 2 2" xfId="2025" xr:uid="{AB429112-3634-43A0-8C69-3C2EB5743CB2}"/>
    <cellStyle name="Normal 8 3 3" xfId="1550" xr:uid="{0B342DC6-3828-4846-A53D-6EADB9D8E57C}"/>
    <cellStyle name="Normal 8 4" xfId="210" xr:uid="{4746A9C8-5AA3-4A85-9A8B-6D41A4380531}"/>
    <cellStyle name="Normal 8 4 2" xfId="716" xr:uid="{0248D495-3544-48B2-9681-166E26046354}"/>
    <cellStyle name="Normal 8 4 2 2" xfId="1882" xr:uid="{82092EC2-3A40-4546-B5C0-55C706FAA66A}"/>
    <cellStyle name="Normal 8 4 3" xfId="1407" xr:uid="{4BB8FBE2-E323-498A-91B9-1F2ACF6B4681}"/>
    <cellStyle name="Normal 8 5" xfId="582" xr:uid="{0F8FE34F-8884-4614-ACDA-45D5B37FE870}"/>
    <cellStyle name="Normal 8 5 2" xfId="1754" xr:uid="{1A8C207A-2A06-4A1C-946B-8D53170D4A51}"/>
    <cellStyle name="Normal 8 6" xfId="914" xr:uid="{EEEF4B16-938B-4A48-8484-F0936D960359}"/>
    <cellStyle name="Normal 8 6 2" xfId="2076" xr:uid="{90ACC853-37B4-4F61-98C3-037C66AAB188}"/>
    <cellStyle name="Normal 8 7" xfId="1073" xr:uid="{50AFCB4B-1594-4936-9445-BEDB3960B0C1}"/>
    <cellStyle name="Normal 8 7 2" xfId="2218" xr:uid="{5CDEEF56-2B5A-4715-9F37-373BF242621F}"/>
    <cellStyle name="Normal 8 8" xfId="1264" xr:uid="{BC3E7C1C-F651-41BE-8069-05697BB55E27}"/>
    <cellStyle name="Normal 9" xfId="30" xr:uid="{00000000-0005-0000-0000-0000B6000000}"/>
    <cellStyle name="Normal 9 2" xfId="131" xr:uid="{00000000-0005-0000-0000-0000B7000000}"/>
    <cellStyle name="Normal 9 2 2" xfId="279" xr:uid="{EE629F06-1D99-4EC6-81D4-E35E1FA5E22B}"/>
    <cellStyle name="Normal 9 2 2 2" xfId="785" xr:uid="{029DBA08-18B5-46F6-8D7D-8E33C99CAD1A}"/>
    <cellStyle name="Normal 9 2 2 2 2" xfId="1951" xr:uid="{E602BAD1-20F9-4ACD-83EE-586B76F02482}"/>
    <cellStyle name="Normal 9 2 2 3" xfId="1476" xr:uid="{49D1B03F-51C6-4FC9-815F-76D87D144F32}"/>
    <cellStyle name="Normal 9 2 3" xfId="640" xr:uid="{38A75AA5-190D-4233-AD39-2F12524AA1D3}"/>
    <cellStyle name="Normal 9 2 3 2" xfId="1809" xr:uid="{9FA5D072-5737-4D17-A3C9-AB26E12BC7BA}"/>
    <cellStyle name="Normal 9 2 4" xfId="985" xr:uid="{945072CB-276C-43DD-A8E0-69FFA1A649F3}"/>
    <cellStyle name="Normal 9 2 4 2" xfId="2145" xr:uid="{41682519-B9B8-483B-AA1D-A9DC5FC09212}"/>
    <cellStyle name="Normal 9 2 5" xfId="1152" xr:uid="{96CC43D9-BEC4-461E-B0BA-5EC1713C8895}"/>
    <cellStyle name="Normal 9 2 5 2" xfId="2287" xr:uid="{F0027733-EEC4-42D9-BCB2-1821E25D0FA2}"/>
    <cellStyle name="Normal 9 2 6" xfId="1334" xr:uid="{014133E5-F4DB-4C7E-B44C-48EA13FCC82C}"/>
    <cellStyle name="Normal 9 3" xfId="358" xr:uid="{C92BE6EC-0BA6-4A43-9014-55C433D3BDE3}"/>
    <cellStyle name="Normal 9 3 2" xfId="864" xr:uid="{D9BCAAC0-34BF-48D4-B163-984CF5610C04}"/>
    <cellStyle name="Normal 9 3 2 2" xfId="2028" xr:uid="{354DEEF3-990D-4432-933C-FA4442F08C53}"/>
    <cellStyle name="Normal 9 3 3" xfId="1553" xr:uid="{BE6C6641-F8BA-4CE4-BECF-DF8A8F45BEC5}"/>
    <cellStyle name="Normal 9 4" xfId="213" xr:uid="{CB2C851A-3F88-43CB-B5D5-573913FEE2FB}"/>
    <cellStyle name="Normal 9 4 2" xfId="719" xr:uid="{398FD270-A865-446B-98CC-39454995CDD5}"/>
    <cellStyle name="Normal 9 4 2 2" xfId="1885" xr:uid="{48A2C30E-FD95-4BE4-AFFF-151E05AF1B97}"/>
    <cellStyle name="Normal 9 4 3" xfId="1410" xr:uid="{CADC467F-D7B8-4A85-9BBB-5A9521E851EE}"/>
    <cellStyle name="Normal 9 5" xfId="584" xr:uid="{28473459-0182-4C79-B3FB-662FEAC3A572}"/>
    <cellStyle name="Normal 9 5 2" xfId="1756" xr:uid="{37934FD8-42A3-4555-8BB9-D1060CEB1048}"/>
    <cellStyle name="Normal 9 6" xfId="917" xr:uid="{9A193B0C-1DFF-41DA-8F09-F6F1ED0C9BD7}"/>
    <cellStyle name="Normal 9 6 2" xfId="2079" xr:uid="{CC108C2B-5BEB-421F-9A0D-F98A82807240}"/>
    <cellStyle name="Normal 9 7" xfId="1076" xr:uid="{18C7FC6C-B70C-4C23-B43A-682DC901F1F0}"/>
    <cellStyle name="Normal 9 7 2" xfId="2221" xr:uid="{1FD13FA3-6336-4167-BE3B-D68D56EA902A}"/>
    <cellStyle name="Normal 9 8" xfId="1267" xr:uid="{1647DFD2-6770-49C8-9257-A180D39A99BC}"/>
    <cellStyle name="Normal_ANEXOC" xfId="17" xr:uid="{00000000-0005-0000-0000-0000B8000000}"/>
    <cellStyle name="Normal_ANEXOD" xfId="18" xr:uid="{00000000-0005-0000-0000-0000B9000000}"/>
    <cellStyle name="Normal_ANEXOG" xfId="19" xr:uid="{00000000-0005-0000-0000-0000BA000000}"/>
    <cellStyle name="Normal_Balance a Dic´05" xfId="20" xr:uid="{00000000-0005-0000-0000-0000BB000000}"/>
    <cellStyle name="Normal_Estado de Resultado a Dic´05" xfId="21" xr:uid="{00000000-0005-0000-0000-0000BC000000}"/>
    <cellStyle name="Normal_Evolucion del Patrimonio" xfId="22" xr:uid="{00000000-0005-0000-0000-0000BD000000}"/>
    <cellStyle name="Notas 2" xfId="116" xr:uid="{00000000-0005-0000-0000-0000BF000000}"/>
    <cellStyle name="Notas 2 2" xfId="189" xr:uid="{00000000-0005-0000-0000-0000C0000000}"/>
    <cellStyle name="Notas 2 2 2" xfId="337" xr:uid="{EF493484-402E-42D3-888A-1A2D966E647A}"/>
    <cellStyle name="Notas 2 2 2 2" xfId="843" xr:uid="{6EE906E9-37FE-459B-8B0F-83BF59034EF6}"/>
    <cellStyle name="Notas 2 2 2 2 2" xfId="2009" xr:uid="{C17F3C07-E14D-445D-B843-F809EC3D278E}"/>
    <cellStyle name="Notas 2 2 2 3" xfId="1534" xr:uid="{01F6A98C-5956-4D27-8C7C-E386EA90EE2A}"/>
    <cellStyle name="Notas 2 2 3" xfId="698" xr:uid="{6DCCCCF7-B151-4553-AAAC-1A501AAEEB3A}"/>
    <cellStyle name="Notas 2 2 3 2" xfId="1867" xr:uid="{7E5DAE83-6256-4A23-8FDB-A3DAAF80E0E7}"/>
    <cellStyle name="Notas 2 2 4" xfId="1043" xr:uid="{411EA160-1264-49A0-B12C-4E794C45E20B}"/>
    <cellStyle name="Notas 2 2 4 2" xfId="2203" xr:uid="{0D3FBF5B-DFF2-42B2-9260-D7AA331EEE0B}"/>
    <cellStyle name="Notas 2 2 5" xfId="1210" xr:uid="{BC77F838-C5CC-4FF1-A8FF-057C45EC63E4}"/>
    <cellStyle name="Notas 2 2 5 2" xfId="2345" xr:uid="{A9913C00-3792-4361-89B3-6DBD75334830}"/>
    <cellStyle name="Notas 2 2 6" xfId="1392" xr:uid="{19D668F0-BE2B-45C2-9EA8-CEA94C1FED1C}"/>
    <cellStyle name="Notas 2 3" xfId="271" xr:uid="{83C8F96B-E86E-4E1E-B1E5-EA994396A5C9}"/>
    <cellStyle name="Notas 2 3 2" xfId="777" xr:uid="{B48E72BD-EA0E-4CFA-A6CC-9E88EA0B980C}"/>
    <cellStyle name="Notas 2 3 2 2" xfId="1943" xr:uid="{9F6E4B15-A425-490A-90F7-A3CB0B5564DB}"/>
    <cellStyle name="Notas 2 3 3" xfId="1468" xr:uid="{429857EE-2762-4A38-98D2-0B5ABC3DFD6C}"/>
    <cellStyle name="Notas 2 4" xfId="629" xr:uid="{DF6D3DFD-8FD3-440A-8C97-AF773A724C11}"/>
    <cellStyle name="Notas 2 4 2" xfId="1801" xr:uid="{7F7824B8-5AC2-4F1A-B89D-2EC11DAC1F19}"/>
    <cellStyle name="Notas 2 5" xfId="977" xr:uid="{24D07D1E-8480-4875-ACE4-9365B3CC888F}"/>
    <cellStyle name="Notas 2 5 2" xfId="2137" xr:uid="{301D0E97-7587-4E1C-9BCD-65AB3FF97344}"/>
    <cellStyle name="Notas 2 6" xfId="1144" xr:uid="{BD9620AD-CD31-41DD-9A70-3DFBE7D24FAF}"/>
    <cellStyle name="Notas 2 6 2" xfId="2279" xr:uid="{92C076EF-4748-4639-BB8E-9842D3DC15FE}"/>
    <cellStyle name="Notas 2 7" xfId="1326" xr:uid="{031EA866-F9D7-4D2E-99A5-C4F43DD0B129}"/>
    <cellStyle name="Notas 3" xfId="455" xr:uid="{1D2080F9-B414-4CD2-86D0-4EA63FF7AB3A}"/>
    <cellStyle name="Notas 3 2" xfId="1637" xr:uid="{E4610484-36AC-4417-B38E-0D68787A2B1A}"/>
    <cellStyle name="Porcentaje" xfId="23" builtinId="5"/>
    <cellStyle name="Porcentaje 2" xfId="193" xr:uid="{00000000-0005-0000-0000-0000C2000000}"/>
    <cellStyle name="Porcentaje 3" xfId="581" xr:uid="{6B2B736B-78E7-437F-9F53-B0D31C5C781C}"/>
    <cellStyle name="Porcentaje 4" xfId="406" xr:uid="{EC0AB8DF-A826-466F-9D00-BA7EB25BBA1B}"/>
    <cellStyle name="Porcentaje 4 2" xfId="1600" xr:uid="{E74E69D6-8793-4A31-B463-FB5AABCD9D36}"/>
    <cellStyle name="Porcentual 2" xfId="24" xr:uid="{00000000-0005-0000-0000-0000C3000000}"/>
    <cellStyle name="Porcentual 2 2" xfId="125" xr:uid="{00000000-0005-0000-0000-0000C4000000}"/>
    <cellStyle name="Porcentual 3" xfId="25" xr:uid="{00000000-0005-0000-0000-0000C5000000}"/>
    <cellStyle name="Porcentual 3 2" xfId="126" xr:uid="{00000000-0005-0000-0000-0000C6000000}"/>
    <cellStyle name="Salida" xfId="83" builtinId="21" customBuiltin="1"/>
    <cellStyle name="Texto de advertencia" xfId="87" builtinId="11" customBuiltin="1"/>
    <cellStyle name="Texto explicativo" xfId="88" builtinId="53" customBuiltin="1"/>
    <cellStyle name="Título" xfId="74" builtinId="15" customBuiltin="1"/>
    <cellStyle name="Título 2" xfId="76" builtinId="17" customBuiltin="1"/>
    <cellStyle name="Título 3" xfId="77" builtinId="18" customBuiltin="1"/>
    <cellStyle name="Total" xfId="89" builtinId="25" customBuiltin="1"/>
  </cellStyles>
  <dxfs count="0"/>
  <tableStyles count="0" defaultTableStyle="TableStyleMedium9" defaultPivotStyle="PivotStyleLight16"/>
  <colors>
    <mruColors>
      <color rgb="FFFFFF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1328738</xdr:colOff>
      <xdr:row>0</xdr:row>
      <xdr:rowOff>0</xdr:rowOff>
    </xdr:from>
    <xdr:to>
      <xdr:col>7</xdr:col>
      <xdr:colOff>102394</xdr:colOff>
      <xdr:row>6</xdr:row>
      <xdr:rowOff>19050</xdr:rowOff>
    </xdr:to>
    <xdr:pic>
      <xdr:nvPicPr>
        <xdr:cNvPr id="2" name="Imagen 1">
          <a:extLst>
            <a:ext uri="{FF2B5EF4-FFF2-40B4-BE49-F238E27FC236}">
              <a16:creationId xmlns:a16="http://schemas.microsoft.com/office/drawing/2014/main" id="{B5219453-2891-4C67-B20A-159D10E8B4F5}"/>
            </a:ext>
          </a:extLst>
        </xdr:cNvPr>
        <xdr:cNvPicPr>
          <a:picLocks noChangeAspect="1"/>
        </xdr:cNvPicPr>
      </xdr:nvPicPr>
      <xdr:blipFill>
        <a:blip xmlns:r="http://schemas.openxmlformats.org/officeDocument/2006/relationships" r:embed="rId1"/>
        <a:stretch>
          <a:fillRect/>
        </a:stretch>
      </xdr:blipFill>
      <xdr:spPr>
        <a:xfrm>
          <a:off x="2090738" y="0"/>
          <a:ext cx="5688806"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461309</xdr:colOff>
      <xdr:row>0</xdr:row>
      <xdr:rowOff>0</xdr:rowOff>
    </xdr:from>
    <xdr:to>
      <xdr:col>7</xdr:col>
      <xdr:colOff>3659</xdr:colOff>
      <xdr:row>7</xdr:row>
      <xdr:rowOff>53340</xdr:rowOff>
    </xdr:to>
    <xdr:pic>
      <xdr:nvPicPr>
        <xdr:cNvPr id="7" name="Imagen 6">
          <a:extLst>
            <a:ext uri="{FF2B5EF4-FFF2-40B4-BE49-F238E27FC236}">
              <a16:creationId xmlns:a16="http://schemas.microsoft.com/office/drawing/2014/main" id="{46F93041-ACA9-4F6C-B8BD-D6BE0786FE31}"/>
            </a:ext>
          </a:extLst>
        </xdr:cNvPr>
        <xdr:cNvPicPr>
          <a:picLocks noChangeAspect="1"/>
        </xdr:cNvPicPr>
      </xdr:nvPicPr>
      <xdr:blipFill>
        <a:blip xmlns:r="http://schemas.openxmlformats.org/officeDocument/2006/relationships" r:embed="rId1"/>
        <a:stretch>
          <a:fillRect/>
        </a:stretch>
      </xdr:blipFill>
      <xdr:spPr>
        <a:xfrm>
          <a:off x="4641726" y="0"/>
          <a:ext cx="5500766" cy="1390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1313585</xdr:colOff>
      <xdr:row>0</xdr:row>
      <xdr:rowOff>20782</xdr:rowOff>
    </xdr:from>
    <xdr:to>
      <xdr:col>2</xdr:col>
      <xdr:colOff>625714</xdr:colOff>
      <xdr:row>4</xdr:row>
      <xdr:rowOff>39832</xdr:rowOff>
    </xdr:to>
    <xdr:pic>
      <xdr:nvPicPr>
        <xdr:cNvPr id="3" name="Imagen 2">
          <a:extLst>
            <a:ext uri="{FF2B5EF4-FFF2-40B4-BE49-F238E27FC236}">
              <a16:creationId xmlns:a16="http://schemas.microsoft.com/office/drawing/2014/main" id="{8A89EBFC-88ED-47F8-B0A7-A3FD60C1FFB3}"/>
            </a:ext>
          </a:extLst>
        </xdr:cNvPr>
        <xdr:cNvPicPr>
          <a:picLocks noChangeAspect="1"/>
        </xdr:cNvPicPr>
      </xdr:nvPicPr>
      <xdr:blipFill>
        <a:blip xmlns:r="http://schemas.openxmlformats.org/officeDocument/2006/relationships" r:embed="rId1"/>
        <a:stretch>
          <a:fillRect/>
        </a:stretch>
      </xdr:blipFill>
      <xdr:spPr>
        <a:xfrm>
          <a:off x="1616653" y="20782"/>
          <a:ext cx="4353798" cy="781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258234</xdr:colOff>
      <xdr:row>0</xdr:row>
      <xdr:rowOff>0</xdr:rowOff>
    </xdr:from>
    <xdr:to>
      <xdr:col>4</xdr:col>
      <xdr:colOff>1010074</xdr:colOff>
      <xdr:row>5</xdr:row>
      <xdr:rowOff>22225</xdr:rowOff>
    </xdr:to>
    <xdr:pic>
      <xdr:nvPicPr>
        <xdr:cNvPr id="4" name="Imagen 3">
          <a:extLst>
            <a:ext uri="{FF2B5EF4-FFF2-40B4-BE49-F238E27FC236}">
              <a16:creationId xmlns:a16="http://schemas.microsoft.com/office/drawing/2014/main" id="{6EDC3D21-3B3F-4732-A44F-EB19C6CC48C6}"/>
            </a:ext>
          </a:extLst>
        </xdr:cNvPr>
        <xdr:cNvPicPr>
          <a:picLocks noChangeAspect="1"/>
        </xdr:cNvPicPr>
      </xdr:nvPicPr>
      <xdr:blipFill>
        <a:blip xmlns:r="http://schemas.openxmlformats.org/officeDocument/2006/relationships" r:embed="rId1"/>
        <a:stretch>
          <a:fillRect/>
        </a:stretch>
      </xdr:blipFill>
      <xdr:spPr>
        <a:xfrm>
          <a:off x="1305984" y="0"/>
          <a:ext cx="3572933"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133350</xdr:colOff>
      <xdr:row>0</xdr:row>
      <xdr:rowOff>57150</xdr:rowOff>
    </xdr:from>
    <xdr:to>
      <xdr:col>7</xdr:col>
      <xdr:colOff>860002</xdr:colOff>
      <xdr:row>5</xdr:row>
      <xdr:rowOff>96520</xdr:rowOff>
    </xdr:to>
    <xdr:pic>
      <xdr:nvPicPr>
        <xdr:cNvPr id="2" name="Imagen 1">
          <a:extLst>
            <a:ext uri="{FF2B5EF4-FFF2-40B4-BE49-F238E27FC236}">
              <a16:creationId xmlns:a16="http://schemas.microsoft.com/office/drawing/2014/main" id="{01BF552F-5C33-4C84-A785-7C09AE8EE2A4}"/>
            </a:ext>
          </a:extLst>
        </xdr:cNvPr>
        <xdr:cNvPicPr>
          <a:picLocks noChangeAspect="1"/>
        </xdr:cNvPicPr>
      </xdr:nvPicPr>
      <xdr:blipFill>
        <a:blip xmlns:r="http://schemas.openxmlformats.org/officeDocument/2006/relationships" r:embed="rId1"/>
        <a:stretch>
          <a:fillRect/>
        </a:stretch>
      </xdr:blipFill>
      <xdr:spPr>
        <a:xfrm>
          <a:off x="3800475" y="57150"/>
          <a:ext cx="4430183"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1100666</xdr:colOff>
      <xdr:row>0</xdr:row>
      <xdr:rowOff>0</xdr:rowOff>
    </xdr:from>
    <xdr:to>
      <xdr:col>6</xdr:col>
      <xdr:colOff>839259</xdr:colOff>
      <xdr:row>5</xdr:row>
      <xdr:rowOff>59055</xdr:rowOff>
    </xdr:to>
    <xdr:pic>
      <xdr:nvPicPr>
        <xdr:cNvPr id="3" name="Imagen 2">
          <a:extLst>
            <a:ext uri="{FF2B5EF4-FFF2-40B4-BE49-F238E27FC236}">
              <a16:creationId xmlns:a16="http://schemas.microsoft.com/office/drawing/2014/main" id="{9F475984-7D02-47B2-9251-C9C448B9FCE4}"/>
            </a:ext>
          </a:extLst>
        </xdr:cNvPr>
        <xdr:cNvPicPr>
          <a:picLocks noChangeAspect="1"/>
        </xdr:cNvPicPr>
      </xdr:nvPicPr>
      <xdr:blipFill>
        <a:blip xmlns:r="http://schemas.openxmlformats.org/officeDocument/2006/relationships" r:embed="rId1"/>
        <a:stretch>
          <a:fillRect/>
        </a:stretch>
      </xdr:blipFill>
      <xdr:spPr>
        <a:xfrm>
          <a:off x="2709333" y="0"/>
          <a:ext cx="5217584" cy="1019175"/>
        </a:xfrm>
        <a:prstGeom prst="rect">
          <a:avLst/>
        </a:prstGeom>
      </xdr:spPr>
    </xdr:pic>
    <xdr:clientData/>
  </xdr:twoCellAnchor>
  <xdr:twoCellAnchor editAs="oneCell">
    <xdr:from>
      <xdr:col>1</xdr:col>
      <xdr:colOff>304800</xdr:colOff>
      <xdr:row>492</xdr:row>
      <xdr:rowOff>180975</xdr:rowOff>
    </xdr:from>
    <xdr:to>
      <xdr:col>3</xdr:col>
      <xdr:colOff>2720890</xdr:colOff>
      <xdr:row>497</xdr:row>
      <xdr:rowOff>53454</xdr:rowOff>
    </xdr:to>
    <xdr:pic>
      <xdr:nvPicPr>
        <xdr:cNvPr id="2" name="Imagen 1">
          <a:extLst>
            <a:ext uri="{FF2B5EF4-FFF2-40B4-BE49-F238E27FC236}">
              <a16:creationId xmlns:a16="http://schemas.microsoft.com/office/drawing/2014/main" id="{DD27DAD3-1DAF-E0CB-0577-1217EE214B44}"/>
            </a:ext>
          </a:extLst>
        </xdr:cNvPr>
        <xdr:cNvPicPr>
          <a:picLocks noChangeAspect="1"/>
        </xdr:cNvPicPr>
      </xdr:nvPicPr>
      <xdr:blipFill>
        <a:blip xmlns:r="http://schemas.openxmlformats.org/officeDocument/2006/relationships" r:embed="rId2"/>
        <a:stretch>
          <a:fillRect/>
        </a:stretch>
      </xdr:blipFill>
      <xdr:spPr>
        <a:xfrm>
          <a:off x="390525" y="98650425"/>
          <a:ext cx="3943900" cy="8287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a:solidFill>
            <a:srgbClr val="FF0000"/>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reencapital.com.py/" TargetMode="External"/><Relationship Id="rId1" Type="http://schemas.openxmlformats.org/officeDocument/2006/relationships/hyperlink" Target="mailto:info@greencapital.com.p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8:K93"/>
  <sheetViews>
    <sheetView zoomScaleNormal="100" workbookViewId="0">
      <selection activeCell="D26" sqref="D26"/>
    </sheetView>
  </sheetViews>
  <sheetFormatPr baseColWidth="10" defaultColWidth="11.42578125" defaultRowHeight="15"/>
  <cols>
    <col min="1" max="1" width="11.42578125" style="3"/>
    <col min="2" max="2" width="21.85546875" style="3" customWidth="1"/>
    <col min="3" max="3" width="36.140625" style="3" customWidth="1"/>
    <col min="4" max="8" width="11.42578125" style="3"/>
    <col min="9" max="9" width="12.7109375" style="3" bestFit="1" customWidth="1"/>
    <col min="10" max="16384" width="11.42578125" style="3"/>
  </cols>
  <sheetData>
    <row r="8" spans="2:3">
      <c r="B8" s="673" t="s">
        <v>263</v>
      </c>
      <c r="C8" s="673"/>
    </row>
    <row r="10" spans="2:3">
      <c r="B10" s="673" t="s">
        <v>814</v>
      </c>
      <c r="C10" s="673"/>
    </row>
    <row r="12" spans="2:3">
      <c r="B12" s="33" t="s">
        <v>264</v>
      </c>
    </row>
    <row r="13" spans="2:3" ht="15.75" thickBot="1">
      <c r="B13" s="34"/>
    </row>
    <row r="14" spans="2:3" ht="30.75" thickBot="1">
      <c r="B14" s="28" t="s">
        <v>219</v>
      </c>
      <c r="C14" s="29" t="s">
        <v>467</v>
      </c>
    </row>
    <row r="15" spans="2:3" ht="30" customHeight="1" thickBot="1">
      <c r="B15" s="30" t="s">
        <v>585</v>
      </c>
      <c r="C15" s="263" t="s">
        <v>517</v>
      </c>
    </row>
    <row r="16" spans="2:3" ht="30" customHeight="1" thickBot="1">
      <c r="B16" s="329" t="s">
        <v>337</v>
      </c>
      <c r="C16" s="263" t="s">
        <v>516</v>
      </c>
    </row>
    <row r="17" spans="2:3" ht="30" customHeight="1">
      <c r="B17" s="671" t="s">
        <v>338</v>
      </c>
      <c r="C17" s="32" t="s">
        <v>457</v>
      </c>
    </row>
    <row r="18" spans="2:3" ht="15.75" thickBot="1">
      <c r="B18" s="672"/>
      <c r="C18" s="31" t="s">
        <v>220</v>
      </c>
    </row>
    <row r="19" spans="2:3" ht="15.75" thickBot="1">
      <c r="B19" s="30" t="s">
        <v>354</v>
      </c>
      <c r="C19" s="31" t="s">
        <v>458</v>
      </c>
    </row>
    <row r="20" spans="2:3" ht="15.75" thickBot="1">
      <c r="B20" s="30" t="s">
        <v>221</v>
      </c>
      <c r="C20" s="257" t="s">
        <v>574</v>
      </c>
    </row>
    <row r="21" spans="2:3" ht="30" customHeight="1" thickBot="1">
      <c r="B21" s="30" t="s">
        <v>339</v>
      </c>
      <c r="C21" s="257" t="s">
        <v>518</v>
      </c>
    </row>
    <row r="22" spans="2:3" ht="30" customHeight="1">
      <c r="B22" s="671" t="s">
        <v>340</v>
      </c>
      <c r="C22" s="32" t="s">
        <v>457</v>
      </c>
    </row>
    <row r="23" spans="2:3" ht="15.75" thickBot="1">
      <c r="B23" s="672"/>
      <c r="C23" s="31" t="s">
        <v>220</v>
      </c>
    </row>
    <row r="25" spans="2:3">
      <c r="B25" s="33" t="s">
        <v>265</v>
      </c>
    </row>
    <row r="26" spans="2:3" ht="15.75" thickBot="1"/>
    <row r="27" spans="2:3">
      <c r="B27" s="35" t="s">
        <v>341</v>
      </c>
      <c r="C27" s="39" t="s">
        <v>460</v>
      </c>
    </row>
    <row r="28" spans="2:3">
      <c r="B28" s="36" t="s">
        <v>260</v>
      </c>
      <c r="C28" s="40" t="s">
        <v>461</v>
      </c>
    </row>
    <row r="29" spans="2:3" ht="54" customHeight="1" thickBot="1">
      <c r="B29" s="37" t="s">
        <v>387</v>
      </c>
      <c r="C29" s="41" t="s">
        <v>462</v>
      </c>
    </row>
    <row r="30" spans="2:3" ht="15.75" thickBot="1">
      <c r="B30" s="42"/>
      <c r="C30" s="42"/>
    </row>
    <row r="31" spans="2:3" ht="30">
      <c r="B31" s="35" t="s">
        <v>388</v>
      </c>
      <c r="C31" s="39"/>
    </row>
    <row r="32" spans="2:3">
      <c r="B32" s="36" t="s">
        <v>341</v>
      </c>
      <c r="C32" s="40" t="s">
        <v>488</v>
      </c>
    </row>
    <row r="33" spans="2:3">
      <c r="B33" s="36" t="s">
        <v>260</v>
      </c>
      <c r="C33" s="267" t="s">
        <v>489</v>
      </c>
    </row>
    <row r="34" spans="2:3" ht="40.5" customHeight="1" thickBot="1">
      <c r="B34" s="37" t="s">
        <v>387</v>
      </c>
      <c r="C34" s="41" t="s">
        <v>490</v>
      </c>
    </row>
    <row r="35" spans="2:3" ht="15.75" thickBot="1">
      <c r="B35" s="38"/>
      <c r="C35" s="42"/>
    </row>
    <row r="36" spans="2:3" ht="30">
      <c r="B36" s="35" t="s">
        <v>388</v>
      </c>
      <c r="C36" s="39"/>
    </row>
    <row r="37" spans="2:3">
      <c r="B37" s="36" t="s">
        <v>341</v>
      </c>
      <c r="C37" s="40" t="s">
        <v>491</v>
      </c>
    </row>
    <row r="38" spans="2:3">
      <c r="B38" s="36" t="s">
        <v>260</v>
      </c>
      <c r="C38" s="267" t="s">
        <v>492</v>
      </c>
    </row>
    <row r="39" spans="2:3" ht="46.5" customHeight="1" thickBot="1">
      <c r="B39" s="37" t="s">
        <v>387</v>
      </c>
      <c r="C39" s="41" t="s">
        <v>493</v>
      </c>
    </row>
    <row r="40" spans="2:3" ht="46.5" customHeight="1"/>
    <row r="41" spans="2:3">
      <c r="B41" s="33" t="s">
        <v>266</v>
      </c>
    </row>
    <row r="42" spans="2:3" ht="15.75" thickBot="1"/>
    <row r="43" spans="2:3">
      <c r="B43" s="43" t="s">
        <v>256</v>
      </c>
      <c r="C43" s="44" t="s">
        <v>257</v>
      </c>
    </row>
    <row r="44" spans="2:3">
      <c r="B44" s="45" t="s">
        <v>259</v>
      </c>
      <c r="C44" s="46" t="s">
        <v>473</v>
      </c>
    </row>
    <row r="45" spans="2:3">
      <c r="B45" s="45" t="s">
        <v>258</v>
      </c>
      <c r="C45" s="46" t="s">
        <v>474</v>
      </c>
    </row>
    <row r="46" spans="2:3">
      <c r="B46" s="45" t="s">
        <v>528</v>
      </c>
      <c r="C46" s="46" t="s">
        <v>473</v>
      </c>
    </row>
    <row r="47" spans="2:3">
      <c r="B47" s="45" t="s">
        <v>578</v>
      </c>
      <c r="C47" s="46" t="s">
        <v>463</v>
      </c>
    </row>
    <row r="48" spans="2:3" ht="30">
      <c r="B48" s="45" t="s">
        <v>579</v>
      </c>
      <c r="C48" s="46" t="s">
        <v>575</v>
      </c>
    </row>
    <row r="49" spans="2:11" ht="30">
      <c r="B49" s="45" t="s">
        <v>577</v>
      </c>
      <c r="C49" s="46" t="s">
        <v>472</v>
      </c>
    </row>
    <row r="50" spans="2:11">
      <c r="B50" s="45" t="s">
        <v>766</v>
      </c>
      <c r="C50" s="46" t="s">
        <v>776</v>
      </c>
    </row>
    <row r="51" spans="2:11">
      <c r="B51" s="323" t="s">
        <v>362</v>
      </c>
      <c r="C51" s="324" t="s">
        <v>474</v>
      </c>
    </row>
    <row r="52" spans="2:11" ht="15.75" thickBot="1">
      <c r="B52" s="325" t="s">
        <v>527</v>
      </c>
      <c r="C52" s="326" t="s">
        <v>474</v>
      </c>
    </row>
    <row r="55" spans="2:11">
      <c r="B55" s="33" t="s">
        <v>592</v>
      </c>
    </row>
    <row r="56" spans="2:11">
      <c r="B56" s="27" t="s">
        <v>595</v>
      </c>
      <c r="C56" s="27"/>
    </row>
    <row r="58" spans="2:11">
      <c r="B58" s="33" t="s">
        <v>593</v>
      </c>
    </row>
    <row r="59" spans="2:11">
      <c r="B59" s="3" t="s">
        <v>594</v>
      </c>
    </row>
    <row r="61" spans="2:11">
      <c r="B61" s="33" t="s">
        <v>267</v>
      </c>
    </row>
    <row r="63" spans="2:11">
      <c r="B63" s="1" t="s">
        <v>483</v>
      </c>
    </row>
    <row r="64" spans="2:11">
      <c r="B64" s="1" t="s">
        <v>484</v>
      </c>
      <c r="C64" s="1"/>
      <c r="D64" s="1"/>
      <c r="E64" s="1"/>
      <c r="F64" s="1"/>
      <c r="G64" s="1"/>
      <c r="H64" s="1"/>
      <c r="I64" s="1"/>
      <c r="J64" s="1"/>
      <c r="K64" s="1"/>
    </row>
    <row r="65" spans="2:11">
      <c r="B65" s="1" t="s">
        <v>519</v>
      </c>
      <c r="C65" s="1"/>
      <c r="D65" s="1"/>
      <c r="E65" s="1"/>
      <c r="F65" s="1"/>
      <c r="G65" s="1"/>
      <c r="H65" s="1"/>
      <c r="I65" s="1"/>
      <c r="J65" s="1"/>
      <c r="K65" s="1"/>
    </row>
    <row r="66" spans="2:11">
      <c r="B66" s="1" t="s">
        <v>268</v>
      </c>
      <c r="C66" s="1"/>
      <c r="D66" s="1"/>
      <c r="E66" s="1"/>
      <c r="F66" s="1"/>
      <c r="G66" s="1"/>
      <c r="H66" s="1"/>
      <c r="I66" s="1"/>
      <c r="J66" s="1"/>
    </row>
    <row r="67" spans="2:11" ht="15.75" thickBot="1">
      <c r="B67" s="674" t="s">
        <v>270</v>
      </c>
      <c r="C67" s="674"/>
      <c r="D67" s="674"/>
      <c r="E67" s="674"/>
      <c r="F67" s="674"/>
      <c r="G67" s="674"/>
      <c r="H67" s="674"/>
      <c r="I67" s="674"/>
      <c r="J67" s="674"/>
      <c r="K67" s="674"/>
    </row>
    <row r="68" spans="2:11" ht="90.75" thickBot="1">
      <c r="B68" s="48" t="s">
        <v>212</v>
      </c>
      <c r="C68" s="49" t="s">
        <v>213</v>
      </c>
      <c r="D68" s="49" t="s">
        <v>214</v>
      </c>
      <c r="E68" s="50" t="s">
        <v>428</v>
      </c>
      <c r="F68" s="50" t="s">
        <v>215</v>
      </c>
      <c r="G68" s="49" t="s">
        <v>216</v>
      </c>
      <c r="H68" s="49" t="s">
        <v>217</v>
      </c>
      <c r="I68" s="49" t="s">
        <v>210</v>
      </c>
      <c r="J68" s="50" t="s">
        <v>218</v>
      </c>
    </row>
    <row r="69" spans="2:11" ht="15.75" thickBot="1">
      <c r="B69" s="51">
        <v>1</v>
      </c>
      <c r="C69" s="52" t="s">
        <v>474</v>
      </c>
      <c r="D69" s="53" t="s">
        <v>211</v>
      </c>
      <c r="E69" s="53" t="s">
        <v>485</v>
      </c>
      <c r="F69" s="53">
        <v>618</v>
      </c>
      <c r="G69" s="53" t="s">
        <v>487</v>
      </c>
      <c r="H69" s="53">
        <v>618</v>
      </c>
      <c r="I69" s="54">
        <v>6180000000</v>
      </c>
      <c r="J69" s="53">
        <v>95</v>
      </c>
    </row>
    <row r="70" spans="2:11" ht="15.75" thickBot="1">
      <c r="B70" s="51">
        <v>2</v>
      </c>
      <c r="C70" s="52" t="s">
        <v>475</v>
      </c>
      <c r="D70" s="53" t="s">
        <v>211</v>
      </c>
      <c r="E70" s="53" t="s">
        <v>486</v>
      </c>
      <c r="F70" s="53">
        <v>32</v>
      </c>
      <c r="G70" s="53" t="s">
        <v>487</v>
      </c>
      <c r="H70" s="53">
        <v>32</v>
      </c>
      <c r="I70" s="54">
        <v>320000000</v>
      </c>
      <c r="J70" s="53">
        <v>5</v>
      </c>
    </row>
    <row r="71" spans="2:11" ht="15.75" thickBot="1">
      <c r="C71" s="55" t="s">
        <v>138</v>
      </c>
      <c r="D71" s="56"/>
      <c r="E71" s="57"/>
      <c r="F71" s="58">
        <f>SUM(F69:F70)</f>
        <v>650</v>
      </c>
      <c r="G71" s="56"/>
      <c r="H71" s="59">
        <f>SUM(H69:H70)</f>
        <v>650</v>
      </c>
      <c r="I71" s="60">
        <f>SUM(I69:I70)</f>
        <v>6500000000</v>
      </c>
      <c r="J71" s="60">
        <f>SUM(J69:J70)</f>
        <v>100</v>
      </c>
    </row>
    <row r="73" spans="2:11" ht="15.75" thickBot="1">
      <c r="B73" s="674" t="s">
        <v>269</v>
      </c>
      <c r="C73" s="674"/>
      <c r="D73" s="674"/>
      <c r="E73" s="674"/>
      <c r="F73" s="674"/>
      <c r="G73" s="674"/>
      <c r="H73" s="674"/>
      <c r="I73" s="674"/>
      <c r="J73" s="674"/>
      <c r="K73" s="674"/>
    </row>
    <row r="74" spans="2:11" ht="90.75" thickBot="1">
      <c r="B74" s="48" t="s">
        <v>212</v>
      </c>
      <c r="C74" s="49" t="s">
        <v>213</v>
      </c>
      <c r="D74" s="49" t="s">
        <v>214</v>
      </c>
      <c r="E74" s="50" t="s">
        <v>428</v>
      </c>
      <c r="F74" s="50" t="s">
        <v>215</v>
      </c>
      <c r="G74" s="49" t="s">
        <v>216</v>
      </c>
      <c r="H74" s="49" t="s">
        <v>217</v>
      </c>
      <c r="I74" s="49" t="s">
        <v>210</v>
      </c>
      <c r="J74" s="50" t="s">
        <v>218</v>
      </c>
    </row>
    <row r="75" spans="2:11" ht="15.75" thickBot="1">
      <c r="B75" s="51">
        <v>1</v>
      </c>
      <c r="C75" s="52" t="s">
        <v>474</v>
      </c>
      <c r="D75" s="53" t="s">
        <v>211</v>
      </c>
      <c r="E75" s="53" t="s">
        <v>485</v>
      </c>
      <c r="F75" s="53">
        <v>618</v>
      </c>
      <c r="G75" s="53" t="s">
        <v>487</v>
      </c>
      <c r="H75" s="53">
        <v>618</v>
      </c>
      <c r="I75" s="54">
        <v>6180000000</v>
      </c>
      <c r="J75" s="53">
        <v>95</v>
      </c>
    </row>
    <row r="76" spans="2:11" ht="15.75" thickBot="1">
      <c r="B76" s="51">
        <v>2</v>
      </c>
      <c r="C76" s="52" t="s">
        <v>475</v>
      </c>
      <c r="D76" s="53" t="s">
        <v>211</v>
      </c>
      <c r="E76" s="53" t="s">
        <v>486</v>
      </c>
      <c r="F76" s="53">
        <v>32</v>
      </c>
      <c r="G76" s="53" t="s">
        <v>487</v>
      </c>
      <c r="H76" s="53">
        <v>32</v>
      </c>
      <c r="I76" s="54">
        <v>320000000</v>
      </c>
      <c r="J76" s="53">
        <v>5</v>
      </c>
    </row>
    <row r="77" spans="2:11" ht="15.75" thickBot="1">
      <c r="C77" s="55" t="s">
        <v>138</v>
      </c>
      <c r="D77" s="56"/>
      <c r="E77" s="57"/>
      <c r="F77" s="58">
        <f>SUM(F75:F76)</f>
        <v>650</v>
      </c>
      <c r="G77" s="56"/>
      <c r="H77" s="59">
        <f>SUM(H75:H76)</f>
        <v>650</v>
      </c>
      <c r="I77" s="60">
        <f>SUM(I75:I76)</f>
        <v>6500000000</v>
      </c>
      <c r="J77" s="60">
        <f>SUM(J75:J76)</f>
        <v>100</v>
      </c>
    </row>
    <row r="79" spans="2:11">
      <c r="B79" s="669" t="s">
        <v>271</v>
      </c>
      <c r="C79" s="669"/>
      <c r="D79" s="669"/>
      <c r="E79" s="669"/>
    </row>
    <row r="81" spans="2:7">
      <c r="B81" s="26" t="s">
        <v>272</v>
      </c>
    </row>
    <row r="82" spans="2:7">
      <c r="B82" s="670" t="s">
        <v>482</v>
      </c>
      <c r="C82" s="670"/>
      <c r="D82" s="670"/>
      <c r="E82" s="670"/>
    </row>
    <row r="83" spans="2:7">
      <c r="B83" s="63"/>
    </row>
    <row r="84" spans="2:7">
      <c r="B84" s="26" t="s">
        <v>586</v>
      </c>
    </row>
    <row r="85" spans="2:7">
      <c r="B85" s="670" t="s">
        <v>587</v>
      </c>
      <c r="C85" s="670"/>
      <c r="D85" s="670"/>
      <c r="E85" s="670"/>
    </row>
    <row r="86" spans="2:7">
      <c r="B86" s="356"/>
      <c r="C86" s="356"/>
      <c r="D86" s="356"/>
      <c r="E86" s="356"/>
    </row>
    <row r="87" spans="2:7">
      <c r="B87" s="64" t="s">
        <v>273</v>
      </c>
    </row>
    <row r="89" spans="2:7">
      <c r="B89" s="47" t="s">
        <v>393</v>
      </c>
    </row>
    <row r="92" spans="2:7">
      <c r="B92" s="259" t="s">
        <v>15</v>
      </c>
      <c r="C92" s="81"/>
      <c r="D92" s="259" t="s">
        <v>778</v>
      </c>
      <c r="E92" s="82"/>
      <c r="F92" s="81"/>
      <c r="G92" s="259" t="s">
        <v>780</v>
      </c>
    </row>
    <row r="93" spans="2:7">
      <c r="B93" s="259" t="s">
        <v>474</v>
      </c>
      <c r="C93" s="81"/>
      <c r="D93" s="259" t="s">
        <v>779</v>
      </c>
      <c r="E93" s="82"/>
      <c r="F93" s="81"/>
      <c r="G93" s="259" t="s">
        <v>776</v>
      </c>
    </row>
  </sheetData>
  <mergeCells count="9">
    <mergeCell ref="B79:E79"/>
    <mergeCell ref="B82:E82"/>
    <mergeCell ref="B85:E85"/>
    <mergeCell ref="B17:B18"/>
    <mergeCell ref="B8:C8"/>
    <mergeCell ref="B10:C10"/>
    <mergeCell ref="B22:B23"/>
    <mergeCell ref="B67:K67"/>
    <mergeCell ref="B73:K73"/>
  </mergeCells>
  <hyperlinks>
    <hyperlink ref="C20" r:id="rId1" xr:uid="{7AAAF4B4-53EF-44AE-B418-367537C8692B}"/>
    <hyperlink ref="C21" r:id="rId2" xr:uid="{9858CA4F-C7CC-4CF6-9BAD-A9DCC8DD046F}"/>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6:M232"/>
  <sheetViews>
    <sheetView showGridLines="0" zoomScale="90" zoomScaleNormal="90" workbookViewId="0">
      <selection activeCell="D27" sqref="D26:D27"/>
    </sheetView>
  </sheetViews>
  <sheetFormatPr baseColWidth="10" defaultColWidth="11.42578125" defaultRowHeight="15"/>
  <cols>
    <col min="1" max="1" width="2.28515625" style="65" customWidth="1"/>
    <col min="2" max="2" width="54" style="65" customWidth="1"/>
    <col min="3" max="3" width="6.42578125" style="240" bestFit="1" customWidth="1"/>
    <col min="4" max="4" width="17" style="65" bestFit="1" customWidth="1"/>
    <col min="5" max="5" width="20" style="65" bestFit="1" customWidth="1"/>
    <col min="6" max="6" width="1.5703125" style="65" customWidth="1"/>
    <col min="7" max="7" width="50.85546875" style="65" customWidth="1"/>
    <col min="8" max="8" width="6.42578125" style="240" bestFit="1" customWidth="1"/>
    <col min="9" max="9" width="17" style="65" bestFit="1" customWidth="1"/>
    <col min="10" max="10" width="20" style="65" bestFit="1" customWidth="1"/>
    <col min="11" max="11" width="11.28515625" style="65" bestFit="1" customWidth="1"/>
    <col min="12" max="12" width="2.140625" style="290" customWidth="1"/>
    <col min="13" max="16384" width="11.42578125" style="65"/>
  </cols>
  <sheetData>
    <row r="6" spans="2:10">
      <c r="B6" s="675"/>
      <c r="C6" s="675"/>
      <c r="D6" s="675"/>
      <c r="E6" s="675"/>
      <c r="F6" s="675"/>
      <c r="G6" s="675"/>
      <c r="H6" s="675"/>
      <c r="I6" s="675"/>
      <c r="J6" s="675"/>
    </row>
    <row r="7" spans="2:10">
      <c r="B7" s="241"/>
      <c r="C7" s="241"/>
      <c r="D7" s="241"/>
      <c r="E7" s="507"/>
      <c r="F7" s="241"/>
      <c r="G7" s="241"/>
      <c r="H7" s="241"/>
      <c r="I7" s="241"/>
      <c r="J7" s="507"/>
    </row>
    <row r="8" spans="2:10">
      <c r="B8" s="241"/>
      <c r="C8" s="241"/>
      <c r="D8" s="241"/>
      <c r="E8" s="507"/>
      <c r="F8" s="241"/>
      <c r="G8" s="241"/>
      <c r="H8" s="241"/>
      <c r="I8" s="241"/>
      <c r="J8" s="507"/>
    </row>
    <row r="9" spans="2:10">
      <c r="B9" s="676" t="s">
        <v>813</v>
      </c>
      <c r="C9" s="676"/>
      <c r="D9" s="676"/>
      <c r="E9" s="676"/>
      <c r="F9" s="676"/>
      <c r="G9" s="676"/>
      <c r="H9" s="676"/>
      <c r="I9" s="676"/>
      <c r="J9" s="676"/>
    </row>
    <row r="10" spans="2:10" ht="15.75" thickBot="1">
      <c r="B10" s="677" t="s">
        <v>283</v>
      </c>
      <c r="C10" s="677"/>
      <c r="D10" s="677"/>
      <c r="E10" s="677"/>
      <c r="F10" s="677"/>
      <c r="G10" s="677"/>
      <c r="H10" s="677"/>
      <c r="I10" s="677"/>
      <c r="J10" s="677"/>
    </row>
    <row r="11" spans="2:10">
      <c r="B11" s="66"/>
      <c r="C11" s="460"/>
      <c r="D11" s="67">
        <v>45930</v>
      </c>
      <c r="E11" s="538">
        <v>45657</v>
      </c>
      <c r="F11" s="68"/>
      <c r="G11" s="460"/>
      <c r="H11" s="460"/>
      <c r="I11" s="67">
        <f>+D11</f>
        <v>45930</v>
      </c>
      <c r="J11" s="559">
        <f>+E11</f>
        <v>45657</v>
      </c>
    </row>
    <row r="12" spans="2:10" ht="15" customHeight="1">
      <c r="B12" s="678" t="s">
        <v>0</v>
      </c>
      <c r="C12" s="680" t="s">
        <v>625</v>
      </c>
      <c r="D12" s="628" t="s">
        <v>50</v>
      </c>
      <c r="E12" s="539" t="s">
        <v>75</v>
      </c>
      <c r="F12" s="628"/>
      <c r="G12" s="680" t="s">
        <v>16</v>
      </c>
      <c r="H12" s="680" t="s">
        <v>625</v>
      </c>
      <c r="I12" s="628" t="s">
        <v>50</v>
      </c>
      <c r="J12" s="560" t="s">
        <v>75</v>
      </c>
    </row>
    <row r="13" spans="2:10" ht="15.75" thickBot="1">
      <c r="B13" s="679"/>
      <c r="C13" s="681"/>
      <c r="D13" s="461" t="s">
        <v>12</v>
      </c>
      <c r="E13" s="540" t="s">
        <v>39</v>
      </c>
      <c r="F13" s="461"/>
      <c r="G13" s="681"/>
      <c r="H13" s="681"/>
      <c r="I13" s="461" t="s">
        <v>12</v>
      </c>
      <c r="J13" s="561" t="s">
        <v>39</v>
      </c>
    </row>
    <row r="14" spans="2:10">
      <c r="B14" s="69"/>
      <c r="C14" s="443"/>
      <c r="D14" s="423"/>
      <c r="E14" s="541"/>
      <c r="F14" s="616"/>
      <c r="G14" s="69"/>
      <c r="H14" s="443"/>
      <c r="I14" s="423"/>
      <c r="J14" s="562"/>
    </row>
    <row r="15" spans="2:10">
      <c r="B15" s="420" t="s">
        <v>1</v>
      </c>
      <c r="C15" s="443"/>
      <c r="D15" s="423"/>
      <c r="E15" s="541"/>
      <c r="F15" s="616"/>
      <c r="G15" s="420" t="s">
        <v>5</v>
      </c>
      <c r="H15" s="443"/>
      <c r="I15" s="423"/>
      <c r="J15" s="562"/>
    </row>
    <row r="16" spans="2:10">
      <c r="B16" s="69"/>
      <c r="C16" s="443"/>
      <c r="D16" s="424"/>
      <c r="E16" s="542"/>
      <c r="F16" s="72"/>
      <c r="G16" s="69"/>
      <c r="H16" s="443"/>
      <c r="I16" s="423"/>
      <c r="J16" s="562"/>
    </row>
    <row r="17" spans="2:11">
      <c r="B17" s="70" t="s">
        <v>626</v>
      </c>
      <c r="C17" s="444"/>
      <c r="D17" s="425"/>
      <c r="E17" s="543"/>
      <c r="F17" s="72"/>
      <c r="G17" s="617" t="s">
        <v>89</v>
      </c>
      <c r="H17" s="455"/>
      <c r="I17" s="425"/>
      <c r="J17" s="563"/>
    </row>
    <row r="18" spans="2:11">
      <c r="B18" s="71" t="s">
        <v>494</v>
      </c>
      <c r="C18" s="443" t="s">
        <v>627</v>
      </c>
      <c r="D18" s="426">
        <v>1499800</v>
      </c>
      <c r="E18" s="544">
        <v>1500000</v>
      </c>
      <c r="F18" s="72"/>
      <c r="G18" s="618" t="s">
        <v>476</v>
      </c>
      <c r="H18" s="456"/>
      <c r="I18" s="426"/>
      <c r="J18" s="564"/>
    </row>
    <row r="19" spans="2:11">
      <c r="B19" s="71" t="s">
        <v>79</v>
      </c>
      <c r="C19" s="445"/>
      <c r="D19" s="426">
        <v>0</v>
      </c>
      <c r="E19" s="544">
        <v>0</v>
      </c>
      <c r="F19" s="72"/>
      <c r="G19" s="618" t="s">
        <v>654</v>
      </c>
      <c r="H19" s="457" t="s">
        <v>653</v>
      </c>
      <c r="I19" s="426">
        <f>+NOTAS!E267</f>
        <v>7102585</v>
      </c>
      <c r="J19" s="564">
        <v>2569927</v>
      </c>
    </row>
    <row r="20" spans="2:11">
      <c r="B20" s="71" t="s">
        <v>80</v>
      </c>
      <c r="C20" s="443" t="s">
        <v>627</v>
      </c>
      <c r="D20" s="427">
        <v>1462682159</v>
      </c>
      <c r="E20" s="545">
        <v>1170265135</v>
      </c>
      <c r="F20" s="72"/>
      <c r="G20" s="619" t="s">
        <v>655</v>
      </c>
      <c r="H20" s="457" t="s">
        <v>647</v>
      </c>
      <c r="I20" s="426">
        <f>+NOTAS!J305</f>
        <v>0</v>
      </c>
      <c r="J20" s="564">
        <v>0</v>
      </c>
      <c r="K20" s="72"/>
    </row>
    <row r="21" spans="2:11">
      <c r="B21" s="71"/>
      <c r="C21" s="445"/>
      <c r="D21" s="418">
        <f>SUM(D18:D20)</f>
        <v>1464181959</v>
      </c>
      <c r="E21" s="511">
        <f>SUM(E18:E20)</f>
        <v>1171765135</v>
      </c>
      <c r="F21" s="72"/>
      <c r="G21" s="618" t="s">
        <v>680</v>
      </c>
      <c r="H21" s="457" t="s">
        <v>648</v>
      </c>
      <c r="I21" s="426">
        <v>0</v>
      </c>
      <c r="J21" s="564">
        <v>0</v>
      </c>
    </row>
    <row r="22" spans="2:11">
      <c r="B22" s="71"/>
      <c r="C22" s="445"/>
      <c r="D22" s="621"/>
      <c r="E22" s="514"/>
      <c r="F22" s="72"/>
      <c r="G22" s="618" t="s">
        <v>681</v>
      </c>
      <c r="H22" s="457" t="s">
        <v>649</v>
      </c>
      <c r="I22" s="426">
        <v>0</v>
      </c>
      <c r="J22" s="564">
        <v>0</v>
      </c>
    </row>
    <row r="23" spans="2:11">
      <c r="B23" s="70" t="s">
        <v>628</v>
      </c>
      <c r="C23" s="446"/>
      <c r="D23" s="621"/>
      <c r="E23" s="508"/>
      <c r="F23" s="72"/>
      <c r="G23" s="69"/>
      <c r="H23" s="443"/>
      <c r="I23" s="418">
        <f>SUM(I18:I22)</f>
        <v>7102585</v>
      </c>
      <c r="J23" s="565">
        <f>SUM(J18:J22)</f>
        <v>2569927</v>
      </c>
    </row>
    <row r="24" spans="2:11">
      <c r="B24" s="71" t="s">
        <v>468</v>
      </c>
      <c r="C24" s="443" t="s">
        <v>631</v>
      </c>
      <c r="D24" s="428">
        <v>0</v>
      </c>
      <c r="E24" s="546">
        <v>0</v>
      </c>
      <c r="F24" s="73"/>
      <c r="G24" s="617" t="s">
        <v>99</v>
      </c>
      <c r="H24" s="455"/>
      <c r="I24" s="425"/>
      <c r="J24" s="563"/>
    </row>
    <row r="25" spans="2:11">
      <c r="B25" s="71"/>
      <c r="C25" s="445"/>
      <c r="D25" s="418">
        <f>+D24</f>
        <v>0</v>
      </c>
      <c r="E25" s="511">
        <f>+E24</f>
        <v>0</v>
      </c>
      <c r="F25" s="73"/>
      <c r="G25" s="618" t="s">
        <v>46</v>
      </c>
      <c r="H25" s="457" t="s">
        <v>650</v>
      </c>
      <c r="I25" s="426">
        <v>0</v>
      </c>
      <c r="J25" s="564">
        <v>0</v>
      </c>
    </row>
    <row r="26" spans="2:11">
      <c r="B26" s="70" t="s">
        <v>130</v>
      </c>
      <c r="C26" s="446"/>
      <c r="D26" s="621"/>
      <c r="E26" s="547"/>
      <c r="F26" s="73"/>
      <c r="G26" s="618" t="s">
        <v>437</v>
      </c>
      <c r="H26" s="457" t="s">
        <v>650</v>
      </c>
      <c r="I26" s="426">
        <v>0</v>
      </c>
      <c r="J26" s="564">
        <v>0</v>
      </c>
    </row>
    <row r="27" spans="2:11">
      <c r="B27" s="71" t="s">
        <v>78</v>
      </c>
      <c r="C27" s="443" t="s">
        <v>632</v>
      </c>
      <c r="D27" s="426">
        <f>+NOTAS!E181</f>
        <v>92203478</v>
      </c>
      <c r="E27" s="508">
        <v>289449259</v>
      </c>
      <c r="F27" s="73"/>
      <c r="G27" s="618" t="s">
        <v>45</v>
      </c>
      <c r="H27" s="457" t="s">
        <v>650</v>
      </c>
      <c r="I27" s="426">
        <v>0</v>
      </c>
      <c r="J27" s="564">
        <v>0</v>
      </c>
    </row>
    <row r="28" spans="2:11">
      <c r="B28" s="71" t="s">
        <v>81</v>
      </c>
      <c r="C28" s="443"/>
      <c r="D28" s="621">
        <v>0</v>
      </c>
      <c r="E28" s="508">
        <v>0</v>
      </c>
      <c r="F28" s="73"/>
      <c r="G28" s="618"/>
      <c r="H28" s="456"/>
      <c r="I28" s="436">
        <v>0</v>
      </c>
      <c r="J28" s="566">
        <v>0</v>
      </c>
    </row>
    <row r="29" spans="2:11">
      <c r="B29" s="71" t="s">
        <v>629</v>
      </c>
      <c r="C29" s="443" t="s">
        <v>632</v>
      </c>
      <c r="D29" s="621">
        <f>+NOTAS!E190</f>
        <v>15931234</v>
      </c>
      <c r="E29" s="508">
        <v>15831327</v>
      </c>
      <c r="F29" s="73"/>
      <c r="G29" s="620" t="s">
        <v>656</v>
      </c>
      <c r="H29" s="458"/>
      <c r="I29" s="437"/>
      <c r="J29" s="567"/>
    </row>
    <row r="30" spans="2:11">
      <c r="B30" s="71" t="s">
        <v>83</v>
      </c>
      <c r="C30" s="443"/>
      <c r="D30" s="621">
        <v>0</v>
      </c>
      <c r="E30" s="508">
        <v>0</v>
      </c>
      <c r="F30" s="73"/>
      <c r="G30" s="618" t="s">
        <v>248</v>
      </c>
      <c r="H30" s="457" t="s">
        <v>651</v>
      </c>
      <c r="I30" s="432">
        <f>+NOTAS!E277</f>
        <v>0</v>
      </c>
      <c r="J30" s="568">
        <v>159206128</v>
      </c>
    </row>
    <row r="31" spans="2:11">
      <c r="B31" s="682" t="s">
        <v>630</v>
      </c>
      <c r="C31" s="447"/>
      <c r="D31" s="684">
        <f>+NOTAS!G331</f>
        <v>103594772</v>
      </c>
      <c r="E31" s="685">
        <v>674361143</v>
      </c>
      <c r="F31" s="73"/>
      <c r="G31" s="618" t="s">
        <v>47</v>
      </c>
      <c r="H31" s="457" t="s">
        <v>651</v>
      </c>
      <c r="I31" s="432">
        <f>+NOTAS!E276</f>
        <v>8472025</v>
      </c>
      <c r="J31" s="568">
        <v>1603461</v>
      </c>
    </row>
    <row r="32" spans="2:11">
      <c r="B32" s="683"/>
      <c r="C32" s="443" t="s">
        <v>633</v>
      </c>
      <c r="D32" s="684"/>
      <c r="E32" s="685"/>
      <c r="F32" s="73"/>
      <c r="G32" s="618" t="s">
        <v>280</v>
      </c>
      <c r="H32" s="457" t="s">
        <v>651</v>
      </c>
      <c r="I32" s="432">
        <f>+NOTAS!E274</f>
        <v>0</v>
      </c>
      <c r="J32" s="568">
        <v>0</v>
      </c>
    </row>
    <row r="33" spans="2:11">
      <c r="B33" s="71" t="s">
        <v>86</v>
      </c>
      <c r="C33" s="445"/>
      <c r="D33" s="621">
        <v>0</v>
      </c>
      <c r="E33" s="508">
        <v>0</v>
      </c>
      <c r="F33" s="73"/>
      <c r="G33" s="618" t="s">
        <v>244</v>
      </c>
      <c r="H33" s="457" t="s">
        <v>651</v>
      </c>
      <c r="I33" s="432">
        <f>+NOTAS!E275</f>
        <v>0</v>
      </c>
      <c r="J33" s="568">
        <v>0</v>
      </c>
    </row>
    <row r="34" spans="2:11">
      <c r="B34" s="71" t="s">
        <v>87</v>
      </c>
      <c r="C34" s="445"/>
      <c r="D34" s="621">
        <v>0</v>
      </c>
      <c r="E34" s="508">
        <v>0</v>
      </c>
      <c r="F34" s="73"/>
      <c r="G34" s="618" t="s">
        <v>249</v>
      </c>
      <c r="H34" s="457" t="s">
        <v>651</v>
      </c>
      <c r="I34" s="432">
        <f>+NOTAS!E273</f>
        <v>10379701</v>
      </c>
      <c r="J34" s="568">
        <v>6360989</v>
      </c>
    </row>
    <row r="35" spans="2:11">
      <c r="B35" s="71" t="s">
        <v>88</v>
      </c>
      <c r="C35" s="445"/>
      <c r="D35" s="621"/>
      <c r="E35" s="508"/>
      <c r="F35" s="73"/>
      <c r="G35" s="618"/>
      <c r="H35" s="457"/>
      <c r="I35" s="418">
        <f>SUM(I30:I34)</f>
        <v>18851726</v>
      </c>
      <c r="J35" s="574">
        <f>SUM(J30:J34)</f>
        <v>167170578</v>
      </c>
    </row>
    <row r="36" spans="2:11">
      <c r="B36" s="71"/>
      <c r="C36" s="445"/>
      <c r="D36" s="621"/>
      <c r="E36" s="509"/>
      <c r="F36" s="73"/>
      <c r="G36" s="620" t="s">
        <v>91</v>
      </c>
      <c r="H36" s="458"/>
      <c r="I36" s="621"/>
      <c r="J36" s="569"/>
    </row>
    <row r="37" spans="2:11">
      <c r="B37" s="69"/>
      <c r="C37" s="443"/>
      <c r="D37" s="418">
        <f>SUM(D27:D36)</f>
        <v>211729484</v>
      </c>
      <c r="E37" s="511">
        <f>SUM(E27:E36)</f>
        <v>979641729</v>
      </c>
      <c r="F37" s="73"/>
      <c r="G37" s="618" t="s">
        <v>92</v>
      </c>
      <c r="H37" s="456"/>
      <c r="I37" s="621">
        <v>0</v>
      </c>
      <c r="J37" s="568">
        <v>0</v>
      </c>
    </row>
    <row r="38" spans="2:11">
      <c r="B38" s="71"/>
      <c r="C38" s="445"/>
      <c r="D38" s="621"/>
      <c r="E38" s="548"/>
      <c r="F38" s="270"/>
      <c r="G38" s="618" t="s">
        <v>250</v>
      </c>
      <c r="H38" s="456"/>
      <c r="I38" s="621">
        <v>0</v>
      </c>
      <c r="J38" s="568">
        <v>0</v>
      </c>
    </row>
    <row r="39" spans="2:11">
      <c r="B39" s="71"/>
      <c r="C39" s="445"/>
      <c r="D39" s="621"/>
      <c r="E39" s="508"/>
      <c r="F39" s="270"/>
      <c r="G39" s="618" t="s">
        <v>682</v>
      </c>
      <c r="H39" s="457" t="s">
        <v>652</v>
      </c>
      <c r="I39" s="621">
        <v>0</v>
      </c>
      <c r="J39" s="568">
        <v>0</v>
      </c>
    </row>
    <row r="40" spans="2:11">
      <c r="B40" s="71"/>
      <c r="C40" s="445"/>
      <c r="D40" s="621"/>
      <c r="E40" s="508"/>
      <c r="F40" s="270"/>
      <c r="G40" s="618"/>
      <c r="H40" s="456"/>
      <c r="I40" s="418">
        <f>+I39</f>
        <v>0</v>
      </c>
      <c r="J40" s="565">
        <f>+J39</f>
        <v>0</v>
      </c>
    </row>
    <row r="41" spans="2:11">
      <c r="B41" s="70" t="s">
        <v>635</v>
      </c>
      <c r="C41" s="446"/>
      <c r="D41" s="621"/>
      <c r="E41" s="549"/>
      <c r="F41" s="270"/>
      <c r="G41" s="622" t="s">
        <v>59</v>
      </c>
      <c r="H41" s="456"/>
      <c r="I41" s="418">
        <f>+I35+I23</f>
        <v>25954311</v>
      </c>
      <c r="J41" s="574">
        <f>+J35+J23</f>
        <v>169740505</v>
      </c>
    </row>
    <row r="42" spans="2:11">
      <c r="B42" s="71" t="s">
        <v>636</v>
      </c>
      <c r="C42" s="443" t="s">
        <v>634</v>
      </c>
      <c r="D42" s="621">
        <f>+NOTAS!E243</f>
        <v>43301531</v>
      </c>
      <c r="E42" s="269">
        <v>0</v>
      </c>
      <c r="F42" s="270"/>
      <c r="G42" s="69"/>
      <c r="H42" s="443"/>
      <c r="J42" s="607"/>
    </row>
    <row r="43" spans="2:11">
      <c r="B43" s="71"/>
      <c r="C43" s="445"/>
      <c r="D43" s="418">
        <f>+D42</f>
        <v>43301531</v>
      </c>
      <c r="E43" s="511">
        <f>+E42</f>
        <v>0</v>
      </c>
      <c r="F43" s="270"/>
      <c r="G43" s="421" t="s">
        <v>6</v>
      </c>
      <c r="H43" s="456"/>
      <c r="I43" s="438"/>
      <c r="J43" s="570"/>
    </row>
    <row r="44" spans="2:11">
      <c r="B44" s="421" t="s">
        <v>58</v>
      </c>
      <c r="C44" s="445"/>
      <c r="D44" s="418">
        <f>+D21+D25+D37+D43</f>
        <v>1719212974</v>
      </c>
      <c r="E44" s="511">
        <f>+E21+E25+E37+E43</f>
        <v>2151406864</v>
      </c>
      <c r="F44" s="270"/>
      <c r="G44" s="69"/>
      <c r="H44" s="443"/>
      <c r="I44" s="548"/>
      <c r="J44" s="607"/>
      <c r="K44" s="9"/>
    </row>
    <row r="45" spans="2:11">
      <c r="B45" s="69"/>
      <c r="C45" s="445"/>
      <c r="D45" s="74"/>
      <c r="E45" s="550"/>
      <c r="F45" s="270"/>
      <c r="G45" s="617" t="s">
        <v>97</v>
      </c>
      <c r="H45" s="458"/>
      <c r="I45" s="508"/>
      <c r="J45" s="631"/>
    </row>
    <row r="46" spans="2:11">
      <c r="B46" s="421" t="s">
        <v>2</v>
      </c>
      <c r="C46" s="445"/>
      <c r="D46" s="429"/>
      <c r="E46" s="515"/>
      <c r="F46" s="271"/>
      <c r="G46" s="618" t="s">
        <v>438</v>
      </c>
      <c r="H46" s="456"/>
      <c r="I46" s="508">
        <v>0</v>
      </c>
      <c r="J46" s="567">
        <v>0</v>
      </c>
    </row>
    <row r="47" spans="2:11">
      <c r="B47" s="69"/>
      <c r="C47" s="445"/>
      <c r="D47" s="430"/>
      <c r="E47" s="551"/>
      <c r="F47" s="271"/>
      <c r="G47" s="618" t="s">
        <v>98</v>
      </c>
      <c r="H47" s="456"/>
      <c r="I47" s="508">
        <v>0</v>
      </c>
      <c r="J47" s="567">
        <v>0</v>
      </c>
    </row>
    <row r="48" spans="2:11">
      <c r="B48" s="70" t="s">
        <v>29</v>
      </c>
      <c r="C48" s="446"/>
      <c r="D48" s="621"/>
      <c r="E48" s="269"/>
      <c r="F48" s="271"/>
      <c r="G48" s="618" t="s">
        <v>439</v>
      </c>
      <c r="H48" s="456"/>
      <c r="I48" s="508">
        <v>0</v>
      </c>
      <c r="J48" s="567">
        <v>0</v>
      </c>
    </row>
    <row r="49" spans="2:10">
      <c r="B49" s="71" t="s">
        <v>76</v>
      </c>
      <c r="C49" s="443"/>
      <c r="D49" s="621">
        <v>0</v>
      </c>
      <c r="E49" s="269">
        <v>0</v>
      </c>
      <c r="F49" s="271"/>
      <c r="G49" s="618" t="s">
        <v>90</v>
      </c>
      <c r="H49" s="456"/>
      <c r="I49" s="508">
        <v>0</v>
      </c>
      <c r="J49" s="567">
        <v>0</v>
      </c>
    </row>
    <row r="50" spans="2:10">
      <c r="B50" s="375" t="s">
        <v>637</v>
      </c>
      <c r="C50" s="448" t="s">
        <v>631</v>
      </c>
      <c r="D50" s="629">
        <f>+NOTAS!G150+NOTAS!G157+NOTAS!G160+NOTAS!G163</f>
        <v>2986921935</v>
      </c>
      <c r="E50" s="269">
        <v>2737396186</v>
      </c>
      <c r="F50" s="271"/>
      <c r="G50" s="618" t="s">
        <v>683</v>
      </c>
      <c r="H50" s="457" t="s">
        <v>647</v>
      </c>
      <c r="I50" s="508">
        <v>0</v>
      </c>
      <c r="J50" s="567">
        <v>0</v>
      </c>
    </row>
    <row r="51" spans="2:10">
      <c r="B51" s="375" t="s">
        <v>638</v>
      </c>
      <c r="C51" s="448" t="s">
        <v>631</v>
      </c>
      <c r="D51" s="629">
        <f>+NOTAS!F174</f>
        <v>1560000000</v>
      </c>
      <c r="E51" s="269">
        <v>1003000000</v>
      </c>
      <c r="F51" s="271"/>
      <c r="G51" s="618" t="s">
        <v>684</v>
      </c>
      <c r="H51" s="457" t="s">
        <v>653</v>
      </c>
      <c r="I51" s="509">
        <v>0</v>
      </c>
      <c r="J51" s="567">
        <v>0</v>
      </c>
    </row>
    <row r="52" spans="2:10">
      <c r="B52" s="375" t="s">
        <v>77</v>
      </c>
      <c r="C52" s="449"/>
      <c r="D52" s="630"/>
      <c r="E52" s="271"/>
      <c r="F52" s="271"/>
      <c r="G52" s="618"/>
      <c r="H52" s="456"/>
      <c r="I52" s="440">
        <v>0</v>
      </c>
      <c r="J52" s="572">
        <v>0</v>
      </c>
    </row>
    <row r="53" spans="2:10">
      <c r="B53" s="375"/>
      <c r="C53" s="449"/>
      <c r="D53" s="431">
        <f>+D50+D51</f>
        <v>4546921935</v>
      </c>
      <c r="E53" s="511">
        <f>+E50+E51</f>
        <v>3740396186</v>
      </c>
      <c r="F53" s="271"/>
      <c r="G53" s="620" t="s">
        <v>99</v>
      </c>
      <c r="H53" s="458"/>
      <c r="I53" s="439"/>
      <c r="J53" s="571"/>
    </row>
    <row r="54" spans="2:10">
      <c r="B54" s="422" t="s">
        <v>639</v>
      </c>
      <c r="C54" s="450"/>
      <c r="D54" s="630"/>
      <c r="E54" s="271"/>
      <c r="F54" s="271"/>
      <c r="G54" s="618" t="s">
        <v>100</v>
      </c>
      <c r="H54" s="456"/>
      <c r="I54" s="621">
        <v>0</v>
      </c>
      <c r="J54" s="568">
        <v>0</v>
      </c>
    </row>
    <row r="55" spans="2:10">
      <c r="B55" s="375" t="s">
        <v>78</v>
      </c>
      <c r="C55" s="449"/>
      <c r="D55" s="630">
        <v>0</v>
      </c>
      <c r="E55" s="271">
        <v>0</v>
      </c>
      <c r="F55" s="271"/>
      <c r="G55" s="618" t="s">
        <v>45</v>
      </c>
      <c r="H55" s="456"/>
      <c r="I55" s="621">
        <v>0</v>
      </c>
      <c r="J55" s="568">
        <v>0</v>
      </c>
    </row>
    <row r="56" spans="2:10">
      <c r="B56" s="375" t="s">
        <v>82</v>
      </c>
      <c r="C56" s="443" t="s">
        <v>632</v>
      </c>
      <c r="D56" s="629">
        <f>+NOTAS!E196</f>
        <v>0</v>
      </c>
      <c r="E56" s="269">
        <v>10815633</v>
      </c>
      <c r="F56" s="271"/>
      <c r="G56" s="623"/>
      <c r="H56" s="457"/>
      <c r="I56" s="440">
        <v>0</v>
      </c>
      <c r="J56" s="572">
        <v>0</v>
      </c>
    </row>
    <row r="57" spans="2:10">
      <c r="B57" s="375" t="s">
        <v>93</v>
      </c>
      <c r="C57" s="449"/>
      <c r="D57" s="629">
        <v>0</v>
      </c>
      <c r="E57" s="269">
        <v>0</v>
      </c>
      <c r="F57" s="271"/>
      <c r="G57" s="620" t="s">
        <v>10</v>
      </c>
      <c r="H57" s="458"/>
      <c r="I57" s="441"/>
      <c r="J57" s="573"/>
    </row>
    <row r="58" spans="2:10">
      <c r="B58" s="71" t="s">
        <v>83</v>
      </c>
      <c r="C58" s="445"/>
      <c r="D58" s="621">
        <v>0</v>
      </c>
      <c r="E58" s="269">
        <v>0</v>
      </c>
      <c r="F58" s="271"/>
      <c r="G58" s="618" t="s">
        <v>101</v>
      </c>
      <c r="H58" s="456"/>
      <c r="I58" s="621">
        <v>0</v>
      </c>
      <c r="J58" s="568">
        <v>0</v>
      </c>
    </row>
    <row r="59" spans="2:10">
      <c r="B59" s="71" t="s">
        <v>84</v>
      </c>
      <c r="C59" s="445"/>
      <c r="D59" s="621">
        <v>0</v>
      </c>
      <c r="E59" s="269">
        <v>0</v>
      </c>
      <c r="F59" s="271"/>
      <c r="G59" s="71" t="s">
        <v>102</v>
      </c>
      <c r="H59" s="445"/>
      <c r="I59" s="621">
        <v>0</v>
      </c>
      <c r="J59" s="568">
        <v>0</v>
      </c>
    </row>
    <row r="60" spans="2:10">
      <c r="B60" s="71" t="s">
        <v>85</v>
      </c>
      <c r="C60" s="445"/>
      <c r="D60" s="621">
        <v>0</v>
      </c>
      <c r="E60" s="269">
        <v>0</v>
      </c>
      <c r="F60" s="271"/>
      <c r="G60" s="618" t="s">
        <v>685</v>
      </c>
      <c r="H60" s="457" t="s">
        <v>652</v>
      </c>
      <c r="I60" s="621">
        <f>+NOTAS!F319</f>
        <v>0</v>
      </c>
      <c r="J60" s="568">
        <v>0</v>
      </c>
    </row>
    <row r="61" spans="2:10">
      <c r="B61" s="71" t="s">
        <v>86</v>
      </c>
      <c r="C61" s="445"/>
      <c r="D61" s="621">
        <v>0</v>
      </c>
      <c r="E61" s="269">
        <v>0</v>
      </c>
      <c r="F61" s="271"/>
      <c r="G61" s="618"/>
      <c r="H61" s="456"/>
      <c r="I61" s="440">
        <f>+I60</f>
        <v>0</v>
      </c>
      <c r="J61" s="565">
        <f>+J60</f>
        <v>0</v>
      </c>
    </row>
    <row r="62" spans="2:10">
      <c r="B62" s="71" t="s">
        <v>87</v>
      </c>
      <c r="C62" s="445"/>
      <c r="D62" s="621">
        <v>0</v>
      </c>
      <c r="E62" s="269">
        <v>0</v>
      </c>
      <c r="F62" s="271"/>
      <c r="G62" s="76" t="s">
        <v>60</v>
      </c>
      <c r="H62" s="456"/>
      <c r="I62" s="440">
        <f>+I60</f>
        <v>0</v>
      </c>
      <c r="J62" s="565">
        <f>+J60</f>
        <v>0</v>
      </c>
    </row>
    <row r="63" spans="2:10">
      <c r="B63" s="71" t="s">
        <v>94</v>
      </c>
      <c r="C63" s="445"/>
      <c r="D63" s="621">
        <v>0</v>
      </c>
      <c r="E63" s="269">
        <v>0</v>
      </c>
      <c r="F63" s="271"/>
      <c r="G63" s="623"/>
      <c r="H63" s="456"/>
      <c r="I63" s="72"/>
      <c r="J63" s="573"/>
    </row>
    <row r="64" spans="2:10">
      <c r="B64" s="71" t="s">
        <v>88</v>
      </c>
      <c r="C64" s="445"/>
      <c r="D64" s="621">
        <v>0</v>
      </c>
      <c r="E64" s="269">
        <v>0</v>
      </c>
      <c r="F64" s="271"/>
      <c r="G64" s="76" t="s">
        <v>61</v>
      </c>
      <c r="H64" s="456"/>
      <c r="I64" s="418">
        <f>+I41+I62</f>
        <v>25954311</v>
      </c>
      <c r="J64" s="574">
        <f>+J41+J62</f>
        <v>169740505</v>
      </c>
    </row>
    <row r="65" spans="2:11">
      <c r="B65" s="71"/>
      <c r="C65" s="445"/>
      <c r="D65" s="418">
        <f>+D56</f>
        <v>0</v>
      </c>
      <c r="E65" s="511">
        <f>+E56</f>
        <v>10815633</v>
      </c>
      <c r="F65" s="271"/>
      <c r="G65" s="69"/>
      <c r="H65" s="443"/>
      <c r="I65" s="548"/>
      <c r="J65" s="607"/>
      <c r="K65" s="9"/>
    </row>
    <row r="66" spans="2:11">
      <c r="B66" s="71"/>
      <c r="C66" s="445"/>
      <c r="D66" s="621"/>
      <c r="E66" s="508"/>
      <c r="F66" s="271"/>
      <c r="G66" s="625" t="s">
        <v>767</v>
      </c>
      <c r="H66" s="443"/>
      <c r="I66" s="513"/>
      <c r="J66" s="607"/>
    </row>
    <row r="67" spans="2:11">
      <c r="B67" s="75" t="s">
        <v>43</v>
      </c>
      <c r="C67" s="446"/>
      <c r="D67" s="621"/>
      <c r="E67" s="269"/>
      <c r="F67" s="271"/>
      <c r="G67" s="623"/>
      <c r="H67" s="456"/>
      <c r="I67" s="512"/>
      <c r="J67" s="606"/>
    </row>
    <row r="68" spans="2:11">
      <c r="B68" s="71" t="s">
        <v>43</v>
      </c>
      <c r="C68" s="443" t="s">
        <v>640</v>
      </c>
      <c r="D68" s="621">
        <f>+NOTAS!O218</f>
        <v>155771866</v>
      </c>
      <c r="E68" s="269">
        <v>140795502</v>
      </c>
      <c r="F68" s="271"/>
      <c r="G68" s="620" t="s">
        <v>48</v>
      </c>
      <c r="H68" s="443"/>
      <c r="I68" s="508">
        <v>10000000000</v>
      </c>
      <c r="J68" s="568">
        <v>10000000000</v>
      </c>
    </row>
    <row r="69" spans="2:11">
      <c r="B69" s="71" t="s">
        <v>95</v>
      </c>
      <c r="C69" s="445"/>
      <c r="D69" s="432"/>
      <c r="E69" s="508"/>
      <c r="F69" s="270"/>
      <c r="G69" s="618" t="s">
        <v>781</v>
      </c>
      <c r="H69" s="457"/>
      <c r="I69" s="508">
        <v>-3500000000</v>
      </c>
      <c r="J69" s="568">
        <v>-3500000000</v>
      </c>
    </row>
    <row r="70" spans="2:11">
      <c r="B70" s="71"/>
      <c r="C70" s="445"/>
      <c r="D70" s="418">
        <f>+D68+D69</f>
        <v>155771866</v>
      </c>
      <c r="E70" s="552">
        <f>+E68+E69</f>
        <v>140795502</v>
      </c>
      <c r="F70" s="270"/>
      <c r="G70" s="618" t="s">
        <v>782</v>
      </c>
      <c r="H70" s="458"/>
      <c r="I70" s="511">
        <f>SUM(I68:I69)</f>
        <v>6500000000</v>
      </c>
      <c r="J70" s="574">
        <f>SUM(J68:J69)</f>
        <v>6500000000</v>
      </c>
    </row>
    <row r="71" spans="2:11">
      <c r="B71" s="69"/>
      <c r="C71" s="443"/>
      <c r="D71" s="433"/>
      <c r="E71" s="553"/>
      <c r="F71" s="270"/>
      <c r="G71" s="69"/>
      <c r="H71" s="456"/>
      <c r="I71" s="513"/>
      <c r="J71" s="575"/>
    </row>
    <row r="72" spans="2:11">
      <c r="B72" s="75" t="s">
        <v>642</v>
      </c>
      <c r="C72" s="446"/>
      <c r="D72" s="79"/>
      <c r="E72" s="553"/>
      <c r="F72" s="271"/>
      <c r="G72" s="620" t="s">
        <v>768</v>
      </c>
      <c r="H72" s="456"/>
      <c r="I72" s="266"/>
      <c r="J72" s="575"/>
    </row>
    <row r="73" spans="2:11">
      <c r="B73" s="71" t="s">
        <v>643</v>
      </c>
      <c r="C73" s="443" t="s">
        <v>641</v>
      </c>
      <c r="D73" s="621">
        <f>+NOTAS!H232</f>
        <v>50066213</v>
      </c>
      <c r="E73" s="269">
        <v>50066213</v>
      </c>
      <c r="F73" s="271"/>
      <c r="G73" s="618" t="s">
        <v>784</v>
      </c>
      <c r="H73" s="456"/>
      <c r="I73" s="508">
        <v>50175422</v>
      </c>
      <c r="J73" s="575">
        <v>50175422</v>
      </c>
    </row>
    <row r="74" spans="2:11" hidden="1">
      <c r="B74" s="71" t="s">
        <v>96</v>
      </c>
      <c r="C74" s="445"/>
      <c r="D74" s="80">
        <v>0</v>
      </c>
      <c r="E74" s="554"/>
      <c r="F74" s="271"/>
      <c r="G74" s="69"/>
      <c r="H74" s="456"/>
      <c r="I74" s="266"/>
      <c r="J74" s="575"/>
    </row>
    <row r="75" spans="2:11" hidden="1">
      <c r="B75" s="71" t="s">
        <v>252</v>
      </c>
      <c r="C75" s="445"/>
      <c r="D75" s="80">
        <v>0</v>
      </c>
      <c r="E75" s="554"/>
      <c r="F75" s="271"/>
      <c r="G75" s="620" t="s">
        <v>768</v>
      </c>
      <c r="H75" s="457" t="s">
        <v>657</v>
      </c>
      <c r="I75" s="266"/>
      <c r="J75" s="575"/>
    </row>
    <row r="76" spans="2:11" hidden="1">
      <c r="B76" s="71" t="s">
        <v>253</v>
      </c>
      <c r="C76" s="445"/>
      <c r="D76" s="434"/>
      <c r="E76" s="555"/>
      <c r="F76" s="271"/>
      <c r="G76" s="71" t="s">
        <v>55</v>
      </c>
      <c r="H76" s="456"/>
      <c r="I76" s="508">
        <v>50175422</v>
      </c>
      <c r="J76" s="575"/>
    </row>
    <row r="77" spans="2:11">
      <c r="B77" s="69"/>
      <c r="C77" s="443"/>
      <c r="D77" s="418">
        <f>SUM(D73:D76)</f>
        <v>50066213</v>
      </c>
      <c r="E77" s="552">
        <f>+E73+E76</f>
        <v>50066213</v>
      </c>
      <c r="F77" s="271"/>
      <c r="G77" s="618" t="s">
        <v>783</v>
      </c>
      <c r="H77" s="456"/>
      <c r="I77" s="508">
        <v>660000000</v>
      </c>
      <c r="J77" s="568">
        <v>103000000</v>
      </c>
    </row>
    <row r="78" spans="2:11">
      <c r="B78" s="69" t="s">
        <v>645</v>
      </c>
      <c r="C78" s="443"/>
      <c r="D78" s="72"/>
      <c r="E78" s="269"/>
      <c r="F78" s="271"/>
      <c r="G78" s="69"/>
      <c r="H78" s="443"/>
      <c r="I78" s="511">
        <f>+I73+I77</f>
        <v>710175422</v>
      </c>
      <c r="J78" s="565">
        <f>SUM(J73:J77)</f>
        <v>153175422</v>
      </c>
    </row>
    <row r="79" spans="2:11">
      <c r="B79" s="71" t="s">
        <v>646</v>
      </c>
      <c r="C79" s="443" t="s">
        <v>644</v>
      </c>
      <c r="D79" s="621">
        <v>0</v>
      </c>
      <c r="E79" s="269">
        <v>0</v>
      </c>
      <c r="F79" s="271"/>
      <c r="G79" s="620" t="s">
        <v>200</v>
      </c>
      <c r="H79" s="456"/>
      <c r="I79" s="266"/>
      <c r="J79" s="575"/>
    </row>
    <row r="80" spans="2:11">
      <c r="B80" s="71"/>
      <c r="C80" s="445"/>
      <c r="D80" s="419">
        <f>+D79</f>
        <v>0</v>
      </c>
      <c r="E80" s="77">
        <f>+E79</f>
        <v>0</v>
      </c>
      <c r="F80" s="271"/>
      <c r="G80" s="618" t="s">
        <v>769</v>
      </c>
      <c r="H80" s="456"/>
      <c r="I80" s="508">
        <v>-729435529</v>
      </c>
      <c r="J80" s="567">
        <v>-1682768539</v>
      </c>
    </row>
    <row r="81" spans="2:13">
      <c r="B81" s="69"/>
      <c r="C81" s="443"/>
      <c r="D81" s="79"/>
      <c r="E81" s="554"/>
      <c r="F81" s="271"/>
      <c r="G81" s="618" t="s">
        <v>200</v>
      </c>
      <c r="H81" s="456"/>
      <c r="I81" s="508">
        <v>-34721216</v>
      </c>
      <c r="J81" s="567">
        <v>953333010</v>
      </c>
    </row>
    <row r="82" spans="2:13">
      <c r="B82" s="69"/>
      <c r="C82" s="510"/>
      <c r="D82" s="515"/>
      <c r="E82" s="556"/>
      <c r="F82" s="72"/>
      <c r="G82" s="618"/>
      <c r="H82" s="456"/>
      <c r="I82" s="511">
        <f>SUM(I80:I81)</f>
        <v>-764156745</v>
      </c>
      <c r="J82" s="574">
        <f>SUM(J80:J81)</f>
        <v>-729435529</v>
      </c>
    </row>
    <row r="83" spans="2:13">
      <c r="B83" s="76" t="s">
        <v>63</v>
      </c>
      <c r="C83" s="443"/>
      <c r="D83" s="419">
        <f>+D53+D65+D70+D77+D80</f>
        <v>4752760014</v>
      </c>
      <c r="E83" s="557">
        <f>+E53+E65+E70+E77+E80</f>
        <v>3942073534</v>
      </c>
      <c r="F83" s="271"/>
      <c r="G83" s="76" t="s">
        <v>770</v>
      </c>
      <c r="H83" s="443"/>
      <c r="I83" s="511">
        <f>+I70+I78+I82</f>
        <v>6446018677</v>
      </c>
      <c r="J83" s="565">
        <f>+J70+J78+J82</f>
        <v>5923739893</v>
      </c>
    </row>
    <row r="84" spans="2:13" ht="15.75" thickBot="1">
      <c r="B84" s="69"/>
      <c r="C84" s="443"/>
      <c r="D84" s="435"/>
      <c r="E84" s="558"/>
      <c r="F84" s="271"/>
      <c r="G84" s="626"/>
      <c r="H84" s="513"/>
      <c r="I84" s="627"/>
      <c r="J84" s="624"/>
    </row>
    <row r="85" spans="2:13" ht="15.75" thickBot="1">
      <c r="B85" s="78" t="s">
        <v>64</v>
      </c>
      <c r="C85" s="451"/>
      <c r="D85" s="327">
        <f>+D44+D83</f>
        <v>6471972988</v>
      </c>
      <c r="E85" s="294">
        <f>+E44+E83</f>
        <v>6093480398</v>
      </c>
      <c r="F85" s="293"/>
      <c r="G85" s="78" t="s">
        <v>103</v>
      </c>
      <c r="H85" s="451"/>
      <c r="I85" s="294">
        <f>+I83+I64</f>
        <v>6471972988</v>
      </c>
      <c r="J85" s="294">
        <f>+J64+J83</f>
        <v>6093480398</v>
      </c>
      <c r="K85" s="290">
        <f>+D85-I85</f>
        <v>0</v>
      </c>
      <c r="L85" s="290">
        <f>+E85-J85</f>
        <v>0</v>
      </c>
      <c r="M85" s="340"/>
    </row>
    <row r="86" spans="2:13" ht="15.75" thickBot="1">
      <c r="B86" s="69"/>
      <c r="D86" s="72"/>
      <c r="E86" s="72"/>
      <c r="F86" s="72"/>
      <c r="I86" s="72"/>
      <c r="J86" s="575"/>
    </row>
    <row r="87" spans="2:13" ht="15.75" thickBot="1">
      <c r="B87" s="78"/>
      <c r="C87" s="452"/>
      <c r="D87" s="294" t="s">
        <v>445</v>
      </c>
      <c r="E87" s="294" t="s">
        <v>236</v>
      </c>
      <c r="F87" s="327"/>
      <c r="G87" s="78"/>
      <c r="H87" s="452"/>
      <c r="I87" s="294" t="s">
        <v>445</v>
      </c>
      <c r="J87" s="294" t="s">
        <v>236</v>
      </c>
    </row>
    <row r="88" spans="2:13">
      <c r="B88" s="341" t="s">
        <v>563</v>
      </c>
      <c r="C88" s="442">
        <v>12</v>
      </c>
      <c r="D88" s="292">
        <f>+NOTAS!E593</f>
        <v>281999760246</v>
      </c>
      <c r="E88" s="292">
        <v>323029722549</v>
      </c>
      <c r="F88" s="292"/>
      <c r="G88" s="291" t="s">
        <v>565</v>
      </c>
      <c r="H88" s="442">
        <v>12</v>
      </c>
      <c r="I88" s="292">
        <f>+NOTAS!E598</f>
        <v>281999760246</v>
      </c>
      <c r="J88" s="576">
        <f>+E88</f>
        <v>323029722549</v>
      </c>
    </row>
    <row r="89" spans="2:13" ht="15.75" thickBot="1">
      <c r="B89" s="342" t="s">
        <v>564</v>
      </c>
      <c r="C89" s="453"/>
      <c r="D89" s="343">
        <v>0</v>
      </c>
      <c r="E89" s="343">
        <v>0</v>
      </c>
      <c r="F89" s="343"/>
      <c r="G89" s="344" t="s">
        <v>566</v>
      </c>
      <c r="H89" s="459"/>
      <c r="I89" s="343">
        <v>0</v>
      </c>
      <c r="J89" s="577">
        <v>0</v>
      </c>
    </row>
    <row r="90" spans="2:13">
      <c r="D90" s="72"/>
      <c r="E90" s="72"/>
      <c r="F90" s="72"/>
      <c r="I90" s="72"/>
      <c r="J90" s="72"/>
    </row>
    <row r="91" spans="2:13">
      <c r="D91" s="72"/>
      <c r="E91" s="72"/>
      <c r="F91" s="72"/>
      <c r="I91" s="72"/>
      <c r="J91" s="72"/>
    </row>
    <row r="92" spans="2:13">
      <c r="B92" s="265" t="s">
        <v>689</v>
      </c>
      <c r="C92" s="454"/>
      <c r="D92" s="79"/>
      <c r="E92" s="80"/>
      <c r="F92" s="72"/>
      <c r="G92" s="72"/>
      <c r="H92" s="81"/>
      <c r="I92" s="80"/>
      <c r="J92" s="80"/>
    </row>
    <row r="93" spans="2:13">
      <c r="B93" s="81"/>
      <c r="C93" s="81"/>
      <c r="E93" s="82"/>
      <c r="F93" s="82"/>
      <c r="G93" s="240"/>
      <c r="I93" s="677"/>
      <c r="J93" s="677"/>
      <c r="M93" s="65" t="s">
        <v>771</v>
      </c>
    </row>
    <row r="94" spans="2:13">
      <c r="B94" s="72"/>
      <c r="C94" s="81"/>
      <c r="D94" s="72"/>
      <c r="E94" s="72"/>
      <c r="F94" s="240"/>
      <c r="I94" s="677"/>
      <c r="J94" s="677"/>
    </row>
    <row r="95" spans="2:13">
      <c r="B95" s="72"/>
      <c r="C95" s="81"/>
      <c r="E95" s="82"/>
      <c r="F95" s="81"/>
      <c r="J95" s="578"/>
    </row>
    <row r="96" spans="2:13">
      <c r="B96" s="72"/>
      <c r="C96" s="81"/>
      <c r="E96" s="82"/>
      <c r="F96" s="81"/>
      <c r="J96" s="578"/>
    </row>
    <row r="97" spans="1:10">
      <c r="B97" s="259" t="s">
        <v>15</v>
      </c>
      <c r="C97" s="81"/>
      <c r="D97" s="259" t="s">
        <v>778</v>
      </c>
      <c r="E97" s="82"/>
      <c r="F97" s="81"/>
      <c r="G97" s="259" t="s">
        <v>780</v>
      </c>
      <c r="J97" s="578"/>
    </row>
    <row r="98" spans="1:10">
      <c r="B98" s="259" t="s">
        <v>474</v>
      </c>
      <c r="C98" s="81"/>
      <c r="D98" s="259" t="s">
        <v>779</v>
      </c>
      <c r="E98" s="82"/>
      <c r="F98" s="81"/>
      <c r="G98" s="259" t="s">
        <v>776</v>
      </c>
      <c r="J98" s="578"/>
    </row>
    <row r="99" spans="1:10">
      <c r="B99" s="72"/>
      <c r="C99" s="81"/>
      <c r="E99" s="82"/>
      <c r="F99" s="81"/>
      <c r="G99" s="81"/>
      <c r="H99" s="81"/>
      <c r="I99" s="81"/>
      <c r="J99" s="81"/>
    </row>
    <row r="100" spans="1:10">
      <c r="B100" s="72"/>
      <c r="C100" s="81"/>
      <c r="E100" s="82"/>
      <c r="F100" s="81"/>
      <c r="G100" s="81"/>
      <c r="H100" s="81"/>
      <c r="I100" s="81"/>
      <c r="J100" s="81"/>
    </row>
    <row r="101" spans="1:10">
      <c r="A101" s="260"/>
      <c r="B101" s="260"/>
      <c r="C101" s="260"/>
      <c r="D101" s="260"/>
      <c r="E101" s="260"/>
      <c r="F101" s="260"/>
      <c r="G101" s="260"/>
      <c r="H101" s="260"/>
      <c r="I101" s="260"/>
      <c r="J101" s="260"/>
    </row>
    <row r="102" spans="1:10">
      <c r="A102" s="260"/>
      <c r="B102" s="260"/>
      <c r="C102" s="260"/>
      <c r="D102" s="260"/>
      <c r="E102" s="260"/>
      <c r="F102" s="260"/>
      <c r="G102" s="260"/>
      <c r="H102" s="260"/>
      <c r="I102" s="260"/>
      <c r="J102" s="260"/>
    </row>
    <row r="103" spans="1:10">
      <c r="A103" s="260"/>
      <c r="B103" s="260"/>
      <c r="C103" s="260"/>
      <c r="D103" s="260"/>
      <c r="E103" s="260"/>
      <c r="F103" s="260"/>
      <c r="G103" s="260"/>
      <c r="H103" s="260"/>
      <c r="I103" s="260"/>
      <c r="J103" s="260"/>
    </row>
    <row r="104" spans="1:10">
      <c r="B104" s="72"/>
      <c r="C104" s="81"/>
      <c r="D104" s="81"/>
      <c r="E104" s="81"/>
      <c r="F104" s="72"/>
      <c r="G104" s="72"/>
      <c r="H104" s="81"/>
      <c r="I104" s="72"/>
      <c r="J104" s="72"/>
    </row>
    <row r="105" spans="1:10">
      <c r="B105" s="72"/>
      <c r="C105" s="81"/>
      <c r="D105" s="81"/>
      <c r="E105" s="81"/>
      <c r="F105" s="72"/>
      <c r="G105" s="72"/>
      <c r="H105" s="81"/>
      <c r="I105" s="72"/>
      <c r="J105" s="72"/>
    </row>
    <row r="106" spans="1:10" ht="25.5" customHeight="1">
      <c r="B106" s="72"/>
      <c r="C106" s="81"/>
      <c r="D106" s="72"/>
      <c r="E106" s="72"/>
      <c r="F106" s="72"/>
      <c r="G106" s="72"/>
      <c r="H106" s="81"/>
      <c r="I106" s="72"/>
      <c r="J106" s="72"/>
    </row>
    <row r="107" spans="1:10" ht="18.75" customHeight="1">
      <c r="B107" s="72"/>
      <c r="C107" s="81"/>
      <c r="D107" s="72"/>
      <c r="E107" s="72"/>
      <c r="F107" s="72"/>
      <c r="G107" s="72"/>
      <c r="H107" s="81"/>
      <c r="I107" s="72"/>
      <c r="J107" s="72"/>
    </row>
    <row r="108" spans="1:10" ht="18.75" customHeight="1">
      <c r="B108" s="72"/>
      <c r="C108" s="81"/>
      <c r="D108" s="72"/>
      <c r="E108" s="72"/>
      <c r="F108" s="72"/>
      <c r="G108" s="72"/>
      <c r="H108" s="81"/>
      <c r="I108" s="72"/>
      <c r="J108" s="72"/>
    </row>
    <row r="109" spans="1:10">
      <c r="B109" s="72"/>
      <c r="C109" s="81"/>
      <c r="D109" s="72"/>
      <c r="E109" s="72"/>
      <c r="F109" s="72"/>
      <c r="G109" s="72"/>
      <c r="H109" s="81"/>
      <c r="I109" s="72"/>
      <c r="J109" s="72"/>
    </row>
    <row r="110" spans="1:10">
      <c r="B110" s="72"/>
      <c r="C110" s="81"/>
      <c r="D110" s="72"/>
      <c r="E110" s="72"/>
      <c r="F110" s="72"/>
      <c r="G110" s="72"/>
      <c r="H110" s="81"/>
      <c r="I110" s="72"/>
      <c r="J110" s="72"/>
    </row>
    <row r="111" spans="1:10">
      <c r="B111" s="72"/>
      <c r="C111" s="81"/>
      <c r="D111" s="72"/>
      <c r="E111" s="72"/>
      <c r="F111" s="72"/>
      <c r="G111" s="72"/>
      <c r="H111" s="81"/>
      <c r="I111" s="72"/>
      <c r="J111" s="72"/>
    </row>
    <row r="112" spans="1:10">
      <c r="B112" s="72"/>
      <c r="C112" s="81"/>
      <c r="D112" s="72"/>
      <c r="E112" s="72"/>
      <c r="F112" s="72"/>
      <c r="G112" s="72"/>
      <c r="H112" s="81"/>
      <c r="I112" s="72"/>
      <c r="J112" s="72"/>
    </row>
    <row r="113" spans="2:10">
      <c r="B113" s="72"/>
      <c r="C113" s="81"/>
      <c r="D113" s="72"/>
      <c r="E113" s="72"/>
      <c r="F113" s="72"/>
      <c r="G113" s="72"/>
      <c r="H113" s="81"/>
      <c r="I113" s="72"/>
      <c r="J113" s="72"/>
    </row>
    <row r="114" spans="2:10">
      <c r="B114" s="72"/>
      <c r="C114" s="81"/>
      <c r="D114" s="72"/>
      <c r="E114" s="72"/>
      <c r="F114" s="72"/>
      <c r="G114" s="72"/>
      <c r="H114" s="81"/>
      <c r="I114" s="72"/>
      <c r="J114" s="72"/>
    </row>
    <row r="115" spans="2:10">
      <c r="B115" s="72"/>
      <c r="C115" s="81"/>
      <c r="D115" s="72"/>
      <c r="E115" s="72"/>
      <c r="F115" s="72"/>
      <c r="G115" s="72"/>
      <c r="H115" s="81"/>
      <c r="I115" s="72"/>
      <c r="J115" s="72"/>
    </row>
    <row r="116" spans="2:10">
      <c r="B116" s="72"/>
      <c r="C116" s="81"/>
      <c r="D116" s="72"/>
      <c r="E116" s="72"/>
      <c r="F116" s="72"/>
      <c r="G116" s="72"/>
      <c r="H116" s="81"/>
      <c r="I116" s="72"/>
      <c r="J116" s="72"/>
    </row>
    <row r="117" spans="2:10">
      <c r="B117" s="72"/>
      <c r="C117" s="81"/>
      <c r="D117" s="72"/>
      <c r="E117" s="72"/>
      <c r="F117" s="72"/>
      <c r="G117" s="72"/>
      <c r="H117" s="81"/>
      <c r="I117" s="72"/>
      <c r="J117" s="72"/>
    </row>
    <row r="118" spans="2:10">
      <c r="B118" s="72"/>
      <c r="C118" s="81"/>
      <c r="D118" s="72"/>
      <c r="E118" s="72"/>
      <c r="F118" s="72"/>
      <c r="G118" s="72"/>
      <c r="H118" s="81"/>
      <c r="I118" s="72"/>
      <c r="J118" s="72"/>
    </row>
    <row r="119" spans="2:10">
      <c r="B119" s="72"/>
      <c r="C119" s="81"/>
      <c r="D119" s="72"/>
      <c r="E119" s="72"/>
      <c r="F119" s="72"/>
      <c r="G119" s="72"/>
      <c r="H119" s="81"/>
      <c r="I119" s="72"/>
      <c r="J119" s="72"/>
    </row>
    <row r="120" spans="2:10">
      <c r="B120" s="72"/>
      <c r="C120" s="81"/>
      <c r="D120" s="72"/>
      <c r="E120" s="72"/>
      <c r="F120" s="72"/>
      <c r="G120" s="72"/>
      <c r="H120" s="81"/>
      <c r="I120" s="72"/>
      <c r="J120" s="72"/>
    </row>
    <row r="121" spans="2:10">
      <c r="B121" s="72"/>
      <c r="C121" s="81"/>
      <c r="D121" s="72"/>
      <c r="E121" s="72"/>
      <c r="F121" s="72"/>
      <c r="G121" s="72"/>
      <c r="H121" s="81"/>
      <c r="I121" s="72"/>
      <c r="J121" s="72"/>
    </row>
    <row r="122" spans="2:10">
      <c r="B122" s="72"/>
      <c r="C122" s="81"/>
      <c r="D122" s="72"/>
      <c r="E122" s="72"/>
      <c r="F122" s="72"/>
      <c r="G122" s="72"/>
      <c r="H122" s="81"/>
      <c r="I122" s="72"/>
      <c r="J122" s="72"/>
    </row>
    <row r="123" spans="2:10">
      <c r="B123" s="72"/>
      <c r="C123" s="81"/>
      <c r="D123" s="72"/>
      <c r="E123" s="72"/>
      <c r="F123" s="72"/>
      <c r="G123" s="72"/>
      <c r="H123" s="81"/>
      <c r="I123" s="72"/>
      <c r="J123" s="72"/>
    </row>
    <row r="124" spans="2:10">
      <c r="B124" s="72"/>
      <c r="C124" s="81"/>
      <c r="D124" s="72"/>
      <c r="E124" s="72"/>
      <c r="F124" s="72"/>
      <c r="G124" s="72"/>
      <c r="H124" s="81"/>
      <c r="I124" s="72"/>
      <c r="J124" s="72"/>
    </row>
    <row r="125" spans="2:10">
      <c r="B125" s="72"/>
      <c r="C125" s="81"/>
      <c r="D125" s="72"/>
      <c r="E125" s="72"/>
      <c r="F125" s="72"/>
      <c r="G125" s="72"/>
      <c r="H125" s="81"/>
      <c r="I125" s="72"/>
      <c r="J125" s="72"/>
    </row>
    <row r="126" spans="2:10">
      <c r="B126" s="72"/>
      <c r="C126" s="81"/>
      <c r="D126" s="72"/>
      <c r="E126" s="72"/>
      <c r="F126" s="72"/>
      <c r="G126" s="72"/>
      <c r="H126" s="81"/>
      <c r="I126" s="72"/>
      <c r="J126" s="72"/>
    </row>
    <row r="127" spans="2:10">
      <c r="B127" s="72"/>
      <c r="C127" s="81"/>
      <c r="D127" s="72"/>
      <c r="E127" s="72"/>
      <c r="F127" s="72"/>
      <c r="G127" s="72"/>
      <c r="H127" s="81"/>
      <c r="I127" s="72"/>
      <c r="J127" s="72"/>
    </row>
    <row r="128" spans="2:10">
      <c r="B128" s="72"/>
      <c r="C128" s="81"/>
      <c r="D128" s="72"/>
      <c r="E128" s="72"/>
      <c r="F128" s="72"/>
      <c r="G128" s="72"/>
      <c r="H128" s="81"/>
      <c r="I128" s="72"/>
      <c r="J128" s="72"/>
    </row>
    <row r="129" spans="2:10">
      <c r="B129" s="72"/>
      <c r="C129" s="81"/>
      <c r="D129" s="72"/>
      <c r="E129" s="72"/>
      <c r="F129" s="72"/>
      <c r="G129" s="72"/>
      <c r="H129" s="81"/>
      <c r="I129" s="72"/>
      <c r="J129" s="72"/>
    </row>
    <row r="130" spans="2:10">
      <c r="B130" s="72"/>
      <c r="C130" s="81"/>
      <c r="D130" s="72"/>
      <c r="E130" s="72"/>
      <c r="F130" s="72"/>
      <c r="G130" s="72"/>
      <c r="H130" s="81"/>
      <c r="I130" s="72"/>
      <c r="J130" s="72"/>
    </row>
    <row r="131" spans="2:10">
      <c r="B131" s="72"/>
      <c r="C131" s="81"/>
      <c r="D131" s="72"/>
      <c r="E131" s="72"/>
      <c r="F131" s="72"/>
      <c r="G131" s="72"/>
      <c r="H131" s="81"/>
      <c r="I131" s="72"/>
      <c r="J131" s="72"/>
    </row>
    <row r="132" spans="2:10">
      <c r="B132" s="72"/>
      <c r="C132" s="81"/>
      <c r="D132" s="72"/>
      <c r="E132" s="72"/>
      <c r="F132" s="72"/>
      <c r="G132" s="72"/>
      <c r="H132" s="81"/>
      <c r="I132" s="72"/>
      <c r="J132" s="72"/>
    </row>
    <row r="133" spans="2:10">
      <c r="B133" s="72"/>
      <c r="C133" s="81"/>
      <c r="D133" s="72"/>
      <c r="E133" s="72"/>
      <c r="F133" s="72"/>
      <c r="G133" s="72"/>
      <c r="H133" s="81"/>
      <c r="I133" s="72"/>
      <c r="J133" s="72"/>
    </row>
    <row r="134" spans="2:10">
      <c r="B134" s="72"/>
      <c r="C134" s="81"/>
      <c r="D134" s="72"/>
      <c r="E134" s="72"/>
      <c r="F134" s="72"/>
      <c r="G134" s="72"/>
      <c r="H134" s="81"/>
      <c r="I134" s="72"/>
      <c r="J134" s="72"/>
    </row>
    <row r="135" spans="2:10">
      <c r="B135" s="72"/>
      <c r="C135" s="81"/>
      <c r="D135" s="72"/>
      <c r="E135" s="72"/>
      <c r="F135" s="72"/>
      <c r="G135" s="72"/>
      <c r="H135" s="81"/>
      <c r="I135" s="72"/>
      <c r="J135" s="72"/>
    </row>
    <row r="136" spans="2:10">
      <c r="B136" s="72"/>
      <c r="C136" s="81"/>
      <c r="D136" s="72"/>
      <c r="E136" s="72"/>
      <c r="F136" s="72"/>
      <c r="G136" s="72"/>
      <c r="H136" s="81"/>
      <c r="I136" s="72"/>
      <c r="J136" s="72"/>
    </row>
    <row r="137" spans="2:10">
      <c r="B137" s="72"/>
      <c r="C137" s="81"/>
      <c r="D137" s="72"/>
      <c r="E137" s="72"/>
      <c r="F137" s="72"/>
      <c r="G137" s="72"/>
      <c r="H137" s="81"/>
      <c r="I137" s="72"/>
      <c r="J137" s="72"/>
    </row>
    <row r="138" spans="2:10">
      <c r="B138" s="72"/>
      <c r="C138" s="81"/>
      <c r="D138" s="72"/>
      <c r="E138" s="72"/>
      <c r="F138" s="72"/>
      <c r="G138" s="72"/>
      <c r="H138" s="81"/>
      <c r="I138" s="72"/>
      <c r="J138" s="72"/>
    </row>
    <row r="139" spans="2:10">
      <c r="B139" s="72"/>
      <c r="C139" s="81"/>
      <c r="D139" s="72"/>
      <c r="E139" s="72"/>
      <c r="F139" s="72"/>
      <c r="G139" s="72"/>
      <c r="H139" s="81"/>
      <c r="I139" s="72"/>
      <c r="J139" s="72"/>
    </row>
    <row r="140" spans="2:10">
      <c r="B140" s="72"/>
      <c r="C140" s="81"/>
      <c r="D140" s="72"/>
      <c r="E140" s="72"/>
      <c r="F140" s="72"/>
      <c r="G140" s="72"/>
      <c r="H140" s="81"/>
      <c r="I140" s="72"/>
      <c r="J140" s="72"/>
    </row>
    <row r="141" spans="2:10">
      <c r="B141" s="72"/>
      <c r="C141" s="81"/>
      <c r="D141" s="72"/>
      <c r="E141" s="72"/>
      <c r="F141" s="72"/>
      <c r="G141" s="72"/>
      <c r="H141" s="81"/>
      <c r="I141" s="72"/>
      <c r="J141" s="72"/>
    </row>
    <row r="142" spans="2:10">
      <c r="B142" s="72"/>
      <c r="C142" s="81"/>
      <c r="D142" s="72"/>
      <c r="E142" s="72"/>
      <c r="F142" s="72"/>
      <c r="G142" s="72"/>
      <c r="H142" s="81"/>
      <c r="I142" s="72"/>
      <c r="J142" s="72"/>
    </row>
    <row r="143" spans="2:10">
      <c r="B143" s="72"/>
      <c r="C143" s="81"/>
      <c r="D143" s="72"/>
      <c r="E143" s="72"/>
      <c r="F143" s="72"/>
      <c r="G143" s="72"/>
      <c r="H143" s="81"/>
      <c r="I143" s="72"/>
      <c r="J143" s="72"/>
    </row>
    <row r="144" spans="2:10">
      <c r="B144" s="72"/>
      <c r="C144" s="81"/>
      <c r="D144" s="72"/>
      <c r="E144" s="72"/>
      <c r="F144" s="72"/>
      <c r="G144" s="72"/>
      <c r="H144" s="81"/>
      <c r="I144" s="72"/>
      <c r="J144" s="72"/>
    </row>
    <row r="145" spans="2:10">
      <c r="B145" s="72"/>
      <c r="C145" s="81"/>
      <c r="D145" s="72"/>
      <c r="E145" s="72"/>
      <c r="F145" s="72"/>
      <c r="G145" s="72"/>
      <c r="H145" s="81"/>
      <c r="I145" s="72"/>
      <c r="J145" s="72"/>
    </row>
    <row r="146" spans="2:10">
      <c r="B146" s="72"/>
      <c r="C146" s="81"/>
      <c r="D146" s="72"/>
      <c r="E146" s="72"/>
      <c r="F146" s="72"/>
      <c r="G146" s="72"/>
      <c r="H146" s="81"/>
      <c r="I146" s="72"/>
      <c r="J146" s="72"/>
    </row>
    <row r="147" spans="2:10">
      <c r="B147" s="72"/>
      <c r="C147" s="81"/>
      <c r="D147" s="72"/>
      <c r="E147" s="72"/>
      <c r="F147" s="72"/>
      <c r="G147" s="72"/>
      <c r="H147" s="81"/>
      <c r="I147" s="72"/>
      <c r="J147" s="72"/>
    </row>
    <row r="148" spans="2:10">
      <c r="B148" s="72"/>
      <c r="C148" s="81"/>
      <c r="D148" s="72"/>
      <c r="E148" s="72"/>
      <c r="F148" s="72"/>
      <c r="G148" s="72"/>
      <c r="H148" s="81"/>
      <c r="I148" s="72"/>
      <c r="J148" s="72"/>
    </row>
    <row r="149" spans="2:10">
      <c r="B149" s="72"/>
      <c r="C149" s="81"/>
      <c r="D149" s="72"/>
      <c r="E149" s="72"/>
      <c r="F149" s="72"/>
      <c r="G149" s="72"/>
      <c r="H149" s="81"/>
      <c r="I149" s="72"/>
      <c r="J149" s="72"/>
    </row>
    <row r="150" spans="2:10">
      <c r="B150" s="72"/>
      <c r="C150" s="81"/>
      <c r="D150" s="72"/>
      <c r="E150" s="72"/>
      <c r="F150" s="72"/>
      <c r="G150" s="72"/>
      <c r="H150" s="81"/>
      <c r="I150" s="72"/>
      <c r="J150" s="72"/>
    </row>
    <row r="151" spans="2:10">
      <c r="B151" s="72"/>
      <c r="C151" s="81"/>
      <c r="D151" s="72"/>
      <c r="E151" s="72"/>
      <c r="F151" s="72"/>
      <c r="G151" s="72"/>
      <c r="H151" s="81"/>
      <c r="I151" s="72"/>
      <c r="J151" s="72"/>
    </row>
    <row r="152" spans="2:10">
      <c r="B152" s="72"/>
      <c r="C152" s="81"/>
      <c r="D152" s="72"/>
      <c r="E152" s="72"/>
      <c r="F152" s="72"/>
      <c r="G152" s="72"/>
      <c r="H152" s="81"/>
      <c r="I152" s="72"/>
      <c r="J152" s="72"/>
    </row>
    <row r="153" spans="2:10">
      <c r="B153" s="72"/>
      <c r="C153" s="81"/>
      <c r="D153" s="72"/>
      <c r="E153" s="72"/>
      <c r="F153" s="72"/>
      <c r="G153" s="72"/>
      <c r="H153" s="81"/>
      <c r="I153" s="72"/>
      <c r="J153" s="72"/>
    </row>
    <row r="154" spans="2:10">
      <c r="B154" s="72"/>
      <c r="C154" s="81"/>
      <c r="D154" s="72"/>
      <c r="E154" s="72"/>
      <c r="F154" s="72"/>
      <c r="G154" s="72"/>
      <c r="H154" s="81"/>
      <c r="I154" s="72"/>
      <c r="J154" s="72"/>
    </row>
    <row r="155" spans="2:10">
      <c r="B155" s="72"/>
      <c r="C155" s="81"/>
      <c r="D155" s="72"/>
      <c r="E155" s="72"/>
      <c r="F155" s="72"/>
      <c r="G155" s="72"/>
      <c r="H155" s="81"/>
      <c r="I155" s="72"/>
      <c r="J155" s="72"/>
    </row>
    <row r="156" spans="2:10">
      <c r="B156" s="72"/>
      <c r="C156" s="81"/>
      <c r="D156" s="72"/>
      <c r="E156" s="72"/>
      <c r="F156" s="72"/>
      <c r="G156" s="72"/>
      <c r="H156" s="81"/>
      <c r="I156" s="72"/>
      <c r="J156" s="72"/>
    </row>
    <row r="157" spans="2:10">
      <c r="B157" s="72"/>
      <c r="C157" s="81"/>
      <c r="D157" s="72"/>
      <c r="E157" s="72"/>
      <c r="F157" s="72"/>
      <c r="G157" s="72"/>
      <c r="H157" s="81"/>
      <c r="I157" s="72"/>
      <c r="J157" s="72"/>
    </row>
    <row r="158" spans="2:10">
      <c r="B158" s="72"/>
      <c r="C158" s="81"/>
      <c r="D158" s="72"/>
      <c r="E158" s="72"/>
      <c r="F158" s="72"/>
      <c r="G158" s="72"/>
      <c r="H158" s="81"/>
      <c r="I158" s="72"/>
      <c r="J158" s="72"/>
    </row>
    <row r="159" spans="2:10">
      <c r="B159" s="72"/>
      <c r="C159" s="81"/>
      <c r="D159" s="72"/>
      <c r="E159" s="72"/>
      <c r="F159" s="72"/>
      <c r="G159" s="72"/>
      <c r="H159" s="81"/>
      <c r="I159" s="72"/>
      <c r="J159" s="72"/>
    </row>
    <row r="160" spans="2:10">
      <c r="B160" s="72"/>
      <c r="C160" s="81"/>
      <c r="D160" s="72"/>
      <c r="E160" s="72"/>
      <c r="F160" s="72"/>
      <c r="G160" s="72"/>
      <c r="H160" s="81"/>
      <c r="I160" s="72"/>
      <c r="J160" s="72"/>
    </row>
    <row r="161" spans="2:10">
      <c r="B161" s="72"/>
      <c r="C161" s="81"/>
      <c r="D161" s="72"/>
      <c r="E161" s="72"/>
      <c r="F161" s="72"/>
      <c r="G161" s="72"/>
      <c r="H161" s="81"/>
      <c r="I161" s="72"/>
      <c r="J161" s="72"/>
    </row>
    <row r="162" spans="2:10">
      <c r="B162" s="72"/>
      <c r="C162" s="81"/>
      <c r="D162" s="72"/>
      <c r="E162" s="72"/>
      <c r="F162" s="72"/>
      <c r="G162" s="72"/>
      <c r="H162" s="81"/>
      <c r="I162" s="72"/>
      <c r="J162" s="72"/>
    </row>
    <row r="163" spans="2:10">
      <c r="B163" s="72"/>
      <c r="C163" s="81"/>
      <c r="D163" s="72"/>
      <c r="E163" s="72"/>
      <c r="F163" s="72"/>
      <c r="G163" s="72"/>
      <c r="H163" s="81"/>
      <c r="I163" s="72"/>
      <c r="J163" s="72"/>
    </row>
    <row r="164" spans="2:10">
      <c r="B164" s="72"/>
      <c r="C164" s="81"/>
      <c r="D164" s="72"/>
      <c r="E164" s="72"/>
      <c r="F164" s="72"/>
      <c r="G164" s="72"/>
      <c r="H164" s="81"/>
      <c r="I164" s="72"/>
      <c r="J164" s="72"/>
    </row>
    <row r="165" spans="2:10">
      <c r="B165" s="72"/>
      <c r="C165" s="81"/>
      <c r="D165" s="72"/>
      <c r="E165" s="72"/>
      <c r="F165" s="72"/>
      <c r="G165" s="72"/>
      <c r="H165" s="81"/>
      <c r="I165" s="72"/>
      <c r="J165" s="72"/>
    </row>
    <row r="166" spans="2:10">
      <c r="B166" s="72"/>
      <c r="C166" s="81"/>
      <c r="D166" s="72"/>
      <c r="E166" s="72"/>
      <c r="F166" s="72"/>
      <c r="G166" s="72"/>
      <c r="H166" s="81"/>
      <c r="I166" s="72"/>
      <c r="J166" s="72"/>
    </row>
    <row r="167" spans="2:10">
      <c r="B167" s="72"/>
      <c r="C167" s="81"/>
      <c r="D167" s="72"/>
      <c r="E167" s="72"/>
      <c r="F167" s="72"/>
      <c r="G167" s="72"/>
      <c r="H167" s="81"/>
      <c r="I167" s="72"/>
      <c r="J167" s="72"/>
    </row>
    <row r="168" spans="2:10">
      <c r="B168" s="72"/>
      <c r="C168" s="81"/>
      <c r="D168" s="72"/>
      <c r="E168" s="72"/>
      <c r="F168" s="72"/>
      <c r="G168" s="72"/>
      <c r="H168" s="81"/>
      <c r="I168" s="72"/>
      <c r="J168" s="72"/>
    </row>
    <row r="169" spans="2:10">
      <c r="B169" s="72"/>
      <c r="C169" s="81"/>
      <c r="D169" s="72"/>
      <c r="E169" s="72"/>
      <c r="F169" s="72"/>
      <c r="G169" s="72"/>
      <c r="H169" s="81"/>
      <c r="I169" s="72"/>
      <c r="J169" s="72"/>
    </row>
    <row r="170" spans="2:10">
      <c r="B170" s="72"/>
      <c r="C170" s="81"/>
      <c r="D170" s="72"/>
      <c r="E170" s="72"/>
      <c r="F170" s="72"/>
      <c r="G170" s="72"/>
      <c r="H170" s="81"/>
      <c r="I170" s="72"/>
      <c r="J170" s="72"/>
    </row>
    <row r="171" spans="2:10">
      <c r="B171" s="72"/>
      <c r="C171" s="81"/>
      <c r="D171" s="72"/>
      <c r="E171" s="72"/>
      <c r="F171" s="72"/>
      <c r="G171" s="72"/>
      <c r="H171" s="81"/>
      <c r="I171" s="72"/>
      <c r="J171" s="72"/>
    </row>
    <row r="172" spans="2:10">
      <c r="B172" s="72"/>
      <c r="C172" s="81"/>
      <c r="D172" s="72"/>
      <c r="E172" s="72"/>
      <c r="F172" s="72"/>
      <c r="G172" s="72"/>
      <c r="H172" s="81"/>
      <c r="I172" s="72"/>
      <c r="J172" s="72"/>
    </row>
    <row r="173" spans="2:10">
      <c r="B173" s="72"/>
      <c r="C173" s="81"/>
      <c r="D173" s="72"/>
      <c r="E173" s="72"/>
      <c r="F173" s="72"/>
      <c r="G173" s="72"/>
      <c r="H173" s="81"/>
      <c r="I173" s="72"/>
      <c r="J173" s="72"/>
    </row>
    <row r="174" spans="2:10">
      <c r="B174" s="72"/>
      <c r="C174" s="81"/>
      <c r="D174" s="72"/>
      <c r="E174" s="72"/>
      <c r="F174" s="72"/>
      <c r="G174" s="72"/>
      <c r="H174" s="81"/>
      <c r="I174" s="72"/>
      <c r="J174" s="72"/>
    </row>
    <row r="175" spans="2:10">
      <c r="B175" s="72"/>
      <c r="C175" s="81"/>
      <c r="D175" s="72"/>
      <c r="E175" s="72"/>
      <c r="F175" s="72"/>
      <c r="G175" s="72"/>
      <c r="H175" s="81"/>
      <c r="I175" s="72"/>
      <c r="J175" s="72"/>
    </row>
    <row r="176" spans="2:10">
      <c r="B176" s="72"/>
      <c r="C176" s="81"/>
      <c r="D176" s="72"/>
      <c r="E176" s="72"/>
      <c r="F176" s="72"/>
      <c r="G176" s="72"/>
      <c r="H176" s="81"/>
      <c r="I176" s="72"/>
      <c r="J176" s="72"/>
    </row>
    <row r="177" spans="2:10">
      <c r="B177" s="72"/>
      <c r="C177" s="81"/>
      <c r="D177" s="72"/>
      <c r="E177" s="72"/>
      <c r="F177" s="72"/>
      <c r="G177" s="72"/>
      <c r="H177" s="81"/>
      <c r="I177" s="72"/>
      <c r="J177" s="72"/>
    </row>
    <row r="178" spans="2:10">
      <c r="B178" s="72"/>
      <c r="C178" s="81"/>
      <c r="D178" s="72"/>
      <c r="E178" s="72"/>
      <c r="F178" s="72"/>
      <c r="G178" s="72"/>
      <c r="H178" s="81"/>
      <c r="I178" s="72"/>
      <c r="J178" s="72"/>
    </row>
    <row r="179" spans="2:10">
      <c r="B179" s="72"/>
      <c r="C179" s="81"/>
      <c r="D179" s="72"/>
      <c r="E179" s="72"/>
      <c r="F179" s="72"/>
      <c r="G179" s="72"/>
      <c r="H179" s="81"/>
      <c r="I179" s="72"/>
      <c r="J179" s="72"/>
    </row>
    <row r="180" spans="2:10">
      <c r="B180" s="72"/>
      <c r="C180" s="81"/>
      <c r="D180" s="72"/>
      <c r="E180" s="72"/>
      <c r="F180" s="72"/>
      <c r="G180" s="72"/>
      <c r="H180" s="81"/>
      <c r="I180" s="72"/>
      <c r="J180" s="72"/>
    </row>
    <row r="181" spans="2:10">
      <c r="B181" s="72"/>
      <c r="C181" s="81"/>
      <c r="D181" s="72"/>
      <c r="E181" s="72"/>
      <c r="F181" s="72"/>
      <c r="G181" s="72"/>
      <c r="H181" s="81"/>
      <c r="I181" s="72"/>
      <c r="J181" s="72"/>
    </row>
    <row r="182" spans="2:10">
      <c r="B182" s="72"/>
      <c r="C182" s="81"/>
      <c r="D182" s="72"/>
      <c r="E182" s="72"/>
      <c r="F182" s="72"/>
      <c r="G182" s="72"/>
      <c r="H182" s="81"/>
      <c r="I182" s="72"/>
      <c r="J182" s="72"/>
    </row>
    <row r="183" spans="2:10">
      <c r="B183" s="72"/>
      <c r="C183" s="81"/>
      <c r="D183" s="72"/>
      <c r="E183" s="72"/>
      <c r="F183" s="72"/>
      <c r="G183" s="72"/>
      <c r="H183" s="81"/>
      <c r="I183" s="72"/>
      <c r="J183" s="72"/>
    </row>
    <row r="184" spans="2:10">
      <c r="B184" s="72"/>
      <c r="C184" s="81"/>
      <c r="D184" s="72"/>
      <c r="E184" s="72"/>
      <c r="F184" s="72"/>
      <c r="G184" s="72"/>
      <c r="H184" s="81"/>
      <c r="I184" s="72"/>
      <c r="J184" s="72"/>
    </row>
    <row r="185" spans="2:10">
      <c r="B185" s="72"/>
      <c r="C185" s="81"/>
      <c r="D185" s="72"/>
      <c r="E185" s="72"/>
      <c r="F185" s="72"/>
      <c r="G185" s="72"/>
      <c r="H185" s="81"/>
      <c r="I185" s="72"/>
      <c r="J185" s="72"/>
    </row>
    <row r="186" spans="2:10">
      <c r="B186" s="72"/>
      <c r="C186" s="81"/>
      <c r="D186" s="72"/>
      <c r="E186" s="72"/>
      <c r="F186" s="72"/>
      <c r="G186" s="72"/>
      <c r="H186" s="81"/>
      <c r="I186" s="72"/>
      <c r="J186" s="72"/>
    </row>
    <row r="187" spans="2:10">
      <c r="B187" s="72"/>
      <c r="C187" s="81"/>
      <c r="D187" s="72"/>
      <c r="E187" s="72"/>
      <c r="F187" s="72"/>
      <c r="G187" s="72"/>
      <c r="H187" s="81"/>
      <c r="I187" s="72"/>
      <c r="J187" s="72"/>
    </row>
    <row r="188" spans="2:10">
      <c r="B188" s="72"/>
      <c r="C188" s="81"/>
      <c r="D188" s="72"/>
      <c r="E188" s="72"/>
      <c r="F188" s="72"/>
      <c r="G188" s="72"/>
      <c r="H188" s="81"/>
      <c r="I188" s="72"/>
      <c r="J188" s="72"/>
    </row>
    <row r="189" spans="2:10">
      <c r="B189" s="72"/>
      <c r="C189" s="81"/>
      <c r="D189" s="72"/>
      <c r="E189" s="72"/>
      <c r="F189" s="72"/>
      <c r="G189" s="72"/>
      <c r="H189" s="81"/>
      <c r="I189" s="72"/>
      <c r="J189" s="72"/>
    </row>
    <row r="190" spans="2:10">
      <c r="B190" s="72"/>
      <c r="C190" s="81"/>
      <c r="D190" s="72"/>
      <c r="E190" s="72"/>
      <c r="F190" s="72"/>
      <c r="G190" s="72"/>
      <c r="H190" s="81"/>
      <c r="I190" s="72"/>
      <c r="J190" s="72"/>
    </row>
    <row r="191" spans="2:10">
      <c r="B191" s="72"/>
      <c r="C191" s="81"/>
      <c r="D191" s="72"/>
      <c r="E191" s="72"/>
      <c r="F191" s="72"/>
      <c r="G191" s="72"/>
      <c r="H191" s="81"/>
      <c r="I191" s="72"/>
      <c r="J191" s="72"/>
    </row>
    <row r="192" spans="2:10">
      <c r="B192" s="72"/>
      <c r="C192" s="81"/>
      <c r="D192" s="72"/>
      <c r="E192" s="72"/>
      <c r="F192" s="72"/>
      <c r="G192" s="72"/>
      <c r="H192" s="81"/>
      <c r="I192" s="72"/>
      <c r="J192" s="72"/>
    </row>
    <row r="193" spans="2:10">
      <c r="B193" s="72"/>
      <c r="C193" s="81"/>
      <c r="D193" s="72"/>
      <c r="E193" s="72"/>
      <c r="F193" s="72"/>
      <c r="G193" s="72"/>
      <c r="H193" s="81"/>
      <c r="I193" s="72"/>
      <c r="J193" s="72"/>
    </row>
    <row r="194" spans="2:10">
      <c r="B194" s="72"/>
      <c r="C194" s="81"/>
      <c r="D194" s="72"/>
      <c r="E194" s="72"/>
      <c r="F194" s="72"/>
      <c r="G194" s="72"/>
      <c r="H194" s="81"/>
      <c r="I194" s="72"/>
      <c r="J194" s="72"/>
    </row>
    <row r="195" spans="2:10">
      <c r="B195" s="72"/>
      <c r="C195" s="81"/>
      <c r="D195" s="72"/>
      <c r="E195" s="72"/>
      <c r="F195" s="72"/>
      <c r="G195" s="72"/>
      <c r="H195" s="81"/>
      <c r="I195" s="72"/>
      <c r="J195" s="72"/>
    </row>
    <row r="196" spans="2:10">
      <c r="B196" s="72"/>
      <c r="C196" s="81"/>
      <c r="D196" s="72"/>
      <c r="E196" s="72"/>
      <c r="F196" s="72"/>
      <c r="G196" s="72"/>
      <c r="H196" s="81"/>
      <c r="I196" s="72"/>
      <c r="J196" s="72"/>
    </row>
    <row r="197" spans="2:10">
      <c r="B197" s="72"/>
      <c r="C197" s="81"/>
      <c r="D197" s="72"/>
      <c r="E197" s="72"/>
      <c r="F197" s="72"/>
      <c r="G197" s="72"/>
      <c r="H197" s="81"/>
      <c r="I197" s="72"/>
      <c r="J197" s="72"/>
    </row>
    <row r="198" spans="2:10">
      <c r="B198" s="72"/>
      <c r="C198" s="81"/>
      <c r="D198" s="72"/>
      <c r="E198" s="72"/>
      <c r="F198" s="72"/>
      <c r="G198" s="72"/>
      <c r="H198" s="81"/>
      <c r="I198" s="72"/>
      <c r="J198" s="72"/>
    </row>
    <row r="199" spans="2:10">
      <c r="B199" s="72"/>
      <c r="C199" s="81"/>
      <c r="D199" s="72"/>
      <c r="E199" s="72"/>
      <c r="F199" s="72"/>
      <c r="G199" s="72"/>
      <c r="H199" s="81"/>
      <c r="I199" s="72"/>
      <c r="J199" s="72"/>
    </row>
    <row r="200" spans="2:10">
      <c r="B200" s="72"/>
      <c r="C200" s="81"/>
      <c r="D200" s="72"/>
      <c r="E200" s="72"/>
      <c r="F200" s="72"/>
      <c r="G200" s="72"/>
      <c r="H200" s="81"/>
      <c r="I200" s="72"/>
      <c r="J200" s="72"/>
    </row>
    <row r="201" spans="2:10">
      <c r="B201" s="72"/>
      <c r="C201" s="81"/>
      <c r="D201" s="72"/>
      <c r="E201" s="72"/>
      <c r="F201" s="72"/>
      <c r="G201" s="72"/>
      <c r="H201" s="81"/>
      <c r="I201" s="72"/>
      <c r="J201" s="72"/>
    </row>
    <row r="202" spans="2:10">
      <c r="B202" s="72"/>
      <c r="C202" s="81"/>
      <c r="D202" s="72"/>
      <c r="E202" s="72"/>
      <c r="F202" s="72"/>
      <c r="G202" s="72"/>
      <c r="H202" s="81"/>
      <c r="I202" s="72"/>
      <c r="J202" s="72"/>
    </row>
    <row r="203" spans="2:10">
      <c r="B203" s="72"/>
      <c r="C203" s="81"/>
      <c r="D203" s="72"/>
      <c r="E203" s="72"/>
      <c r="F203" s="72"/>
      <c r="G203" s="72"/>
      <c r="H203" s="81"/>
      <c r="I203" s="72"/>
      <c r="J203" s="72"/>
    </row>
    <row r="204" spans="2:10">
      <c r="B204" s="72"/>
      <c r="C204" s="81"/>
      <c r="D204" s="72"/>
      <c r="E204" s="72"/>
      <c r="F204" s="72"/>
      <c r="G204" s="72"/>
      <c r="H204" s="81"/>
      <c r="I204" s="72"/>
      <c r="J204" s="72"/>
    </row>
    <row r="205" spans="2:10">
      <c r="B205" s="72"/>
      <c r="C205" s="81"/>
      <c r="D205" s="72"/>
      <c r="E205" s="72"/>
      <c r="F205" s="72"/>
      <c r="G205" s="72"/>
      <c r="H205" s="81"/>
      <c r="I205" s="72"/>
      <c r="J205" s="72"/>
    </row>
    <row r="206" spans="2:10">
      <c r="B206" s="72"/>
      <c r="C206" s="81"/>
      <c r="D206" s="72"/>
      <c r="E206" s="72"/>
      <c r="F206" s="72"/>
      <c r="G206" s="72"/>
      <c r="H206" s="81"/>
      <c r="I206" s="72"/>
      <c r="J206" s="72"/>
    </row>
    <row r="207" spans="2:10">
      <c r="B207" s="72"/>
      <c r="C207" s="81"/>
      <c r="D207" s="72"/>
      <c r="E207" s="72"/>
      <c r="F207" s="72"/>
      <c r="G207" s="72"/>
      <c r="H207" s="81"/>
      <c r="I207" s="72"/>
      <c r="J207" s="72"/>
    </row>
    <row r="208" spans="2:10">
      <c r="B208" s="72"/>
      <c r="C208" s="81"/>
      <c r="D208" s="72"/>
      <c r="E208" s="72"/>
      <c r="F208" s="72"/>
      <c r="G208" s="72"/>
      <c r="H208" s="81"/>
      <c r="I208" s="72"/>
      <c r="J208" s="72"/>
    </row>
    <row r="209" spans="2:10">
      <c r="B209" s="72"/>
      <c r="C209" s="81"/>
      <c r="D209" s="72"/>
      <c r="E209" s="72"/>
      <c r="F209" s="72"/>
      <c r="G209" s="72"/>
      <c r="H209" s="81"/>
      <c r="I209" s="72"/>
      <c r="J209" s="72"/>
    </row>
    <row r="210" spans="2:10">
      <c r="B210" s="72"/>
      <c r="C210" s="81"/>
      <c r="D210" s="72"/>
      <c r="E210" s="72"/>
      <c r="F210" s="72"/>
      <c r="G210" s="72"/>
      <c r="H210" s="81"/>
      <c r="I210" s="72"/>
      <c r="J210" s="72"/>
    </row>
    <row r="211" spans="2:10">
      <c r="B211" s="72"/>
      <c r="C211" s="81"/>
      <c r="D211" s="72"/>
      <c r="E211" s="72"/>
      <c r="F211" s="72"/>
      <c r="G211" s="72"/>
      <c r="H211" s="81"/>
      <c r="I211" s="72"/>
      <c r="J211" s="72"/>
    </row>
    <row r="212" spans="2:10">
      <c r="B212" s="72"/>
      <c r="C212" s="81"/>
      <c r="D212" s="72"/>
      <c r="E212" s="72"/>
      <c r="F212" s="72"/>
      <c r="G212" s="72"/>
      <c r="H212" s="81"/>
      <c r="I212" s="72"/>
      <c r="J212" s="72"/>
    </row>
    <row r="213" spans="2:10">
      <c r="B213" s="72"/>
      <c r="C213" s="81"/>
      <c r="D213" s="72"/>
      <c r="E213" s="72"/>
      <c r="F213" s="72"/>
      <c r="G213" s="72"/>
      <c r="H213" s="81"/>
      <c r="I213" s="72"/>
      <c r="J213" s="72"/>
    </row>
    <row r="214" spans="2:10">
      <c r="B214" s="72"/>
      <c r="C214" s="81"/>
      <c r="D214" s="72"/>
      <c r="E214" s="72"/>
      <c r="F214" s="72"/>
      <c r="G214" s="72"/>
      <c r="H214" s="81"/>
      <c r="I214" s="72"/>
      <c r="J214" s="72"/>
    </row>
    <row r="215" spans="2:10">
      <c r="B215" s="72"/>
      <c r="C215" s="81"/>
      <c r="D215" s="72"/>
      <c r="E215" s="72"/>
      <c r="F215" s="72"/>
      <c r="G215" s="72"/>
      <c r="H215" s="81"/>
      <c r="I215" s="72"/>
      <c r="J215" s="72"/>
    </row>
    <row r="216" spans="2:10">
      <c r="B216" s="72"/>
      <c r="C216" s="81"/>
      <c r="D216" s="72"/>
      <c r="E216" s="72"/>
      <c r="F216" s="72"/>
      <c r="G216" s="72"/>
      <c r="H216" s="81"/>
      <c r="I216" s="72"/>
      <c r="J216" s="72"/>
    </row>
    <row r="217" spans="2:10">
      <c r="B217" s="72"/>
      <c r="C217" s="81"/>
      <c r="D217" s="72"/>
      <c r="E217" s="72"/>
      <c r="F217" s="72"/>
      <c r="G217" s="72"/>
      <c r="H217" s="81"/>
      <c r="I217" s="72"/>
      <c r="J217" s="72"/>
    </row>
    <row r="218" spans="2:10">
      <c r="B218" s="72"/>
      <c r="C218" s="81"/>
      <c r="D218" s="72"/>
      <c r="E218" s="72"/>
      <c r="F218" s="72"/>
      <c r="G218" s="72"/>
      <c r="H218" s="81"/>
      <c r="I218" s="72"/>
      <c r="J218" s="72"/>
    </row>
    <row r="219" spans="2:10">
      <c r="B219" s="72"/>
      <c r="C219" s="81"/>
      <c r="D219" s="72"/>
      <c r="E219" s="72"/>
      <c r="F219" s="72"/>
      <c r="G219" s="72"/>
      <c r="H219" s="81"/>
      <c r="I219" s="72"/>
      <c r="J219" s="72"/>
    </row>
    <row r="220" spans="2:10">
      <c r="B220" s="72"/>
      <c r="C220" s="81"/>
      <c r="D220" s="72"/>
      <c r="E220" s="72"/>
      <c r="F220" s="72"/>
      <c r="G220" s="72"/>
      <c r="H220" s="81"/>
      <c r="I220" s="72"/>
      <c r="J220" s="72"/>
    </row>
    <row r="221" spans="2:10">
      <c r="B221" s="72"/>
      <c r="C221" s="81"/>
      <c r="D221" s="72"/>
      <c r="E221" s="72"/>
      <c r="F221" s="72"/>
      <c r="G221" s="72"/>
      <c r="H221" s="81"/>
      <c r="I221" s="72"/>
      <c r="J221" s="72"/>
    </row>
    <row r="222" spans="2:10">
      <c r="B222" s="72"/>
      <c r="C222" s="81"/>
      <c r="D222" s="72"/>
      <c r="E222" s="72"/>
      <c r="F222" s="72"/>
      <c r="G222" s="72"/>
      <c r="H222" s="81"/>
      <c r="I222" s="72"/>
      <c r="J222" s="72"/>
    </row>
    <row r="223" spans="2:10">
      <c r="D223" s="72"/>
      <c r="E223" s="72"/>
      <c r="F223" s="72"/>
      <c r="G223" s="72"/>
      <c r="H223" s="81"/>
      <c r="I223" s="72"/>
      <c r="J223" s="72"/>
    </row>
    <row r="224" spans="2:10">
      <c r="D224" s="72"/>
      <c r="E224" s="72"/>
      <c r="F224" s="72"/>
      <c r="G224" s="72"/>
      <c r="H224" s="81"/>
      <c r="I224" s="72"/>
      <c r="J224" s="72"/>
    </row>
    <row r="225" spans="4:10">
      <c r="D225" s="72"/>
      <c r="E225" s="72"/>
      <c r="F225" s="72"/>
      <c r="G225" s="72"/>
      <c r="H225" s="81"/>
      <c r="I225" s="72"/>
      <c r="J225" s="72"/>
    </row>
    <row r="226" spans="4:10">
      <c r="D226" s="72"/>
      <c r="E226" s="72"/>
      <c r="F226" s="72"/>
      <c r="G226" s="72"/>
      <c r="H226" s="81"/>
      <c r="I226" s="72"/>
      <c r="J226" s="72"/>
    </row>
    <row r="227" spans="4:10">
      <c r="D227" s="72"/>
      <c r="E227" s="72"/>
      <c r="F227" s="72"/>
      <c r="G227" s="72"/>
      <c r="H227" s="81"/>
      <c r="I227" s="72"/>
      <c r="J227" s="72"/>
    </row>
    <row r="228" spans="4:10">
      <c r="D228" s="72"/>
      <c r="E228" s="72"/>
      <c r="G228" s="72"/>
      <c r="H228" s="81"/>
      <c r="I228" s="72"/>
      <c r="J228" s="72"/>
    </row>
    <row r="229" spans="4:10">
      <c r="D229" s="72"/>
      <c r="E229" s="72"/>
      <c r="G229" s="72"/>
      <c r="H229" s="81"/>
      <c r="I229" s="72"/>
      <c r="J229" s="72"/>
    </row>
    <row r="230" spans="4:10">
      <c r="D230" s="72"/>
      <c r="E230" s="72"/>
    </row>
    <row r="231" spans="4:10">
      <c r="D231" s="72"/>
      <c r="E231" s="72"/>
    </row>
    <row r="232" spans="4:10">
      <c r="D232" s="72"/>
      <c r="E232" s="72"/>
    </row>
  </sheetData>
  <mergeCells count="12">
    <mergeCell ref="I93:J93"/>
    <mergeCell ref="I94:J94"/>
    <mergeCell ref="B31:B32"/>
    <mergeCell ref="D31:D32"/>
    <mergeCell ref="E31:E32"/>
    <mergeCell ref="B6:J6"/>
    <mergeCell ref="B9:J9"/>
    <mergeCell ref="B10:J10"/>
    <mergeCell ref="B12:B13"/>
    <mergeCell ref="G12:G13"/>
    <mergeCell ref="C12:C13"/>
    <mergeCell ref="H12:H13"/>
  </mergeCells>
  <pageMargins left="0.7" right="0.7" top="0.75" bottom="0.75" header="0.3" footer="0.3"/>
  <pageSetup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9">
    <pageSetUpPr fitToPage="1"/>
  </sheetPr>
  <dimension ref="A3:I119"/>
  <sheetViews>
    <sheetView showGridLines="0" zoomScaleNormal="100" workbookViewId="0">
      <selection activeCell="B21" sqref="B21"/>
    </sheetView>
  </sheetViews>
  <sheetFormatPr baseColWidth="10" defaultColWidth="11.42578125" defaultRowHeight="15"/>
  <cols>
    <col min="1" max="1" width="4.5703125" style="83" customWidth="1"/>
    <col min="2" max="2" width="75.5703125" style="84" bestFit="1" customWidth="1"/>
    <col min="3" max="3" width="13.140625" style="464" bestFit="1" customWidth="1"/>
    <col min="4" max="4" width="13.140625" style="84" customWidth="1"/>
    <col min="5" max="5" width="15.28515625" style="84" bestFit="1" customWidth="1"/>
    <col min="6" max="6" width="14.42578125" style="287" bestFit="1" customWidth="1"/>
    <col min="7" max="7" width="12.85546875" style="84" bestFit="1" customWidth="1"/>
    <col min="8" max="16384" width="11.42578125" style="84"/>
  </cols>
  <sheetData>
    <row r="3" spans="1:6">
      <c r="B3" s="686"/>
      <c r="C3" s="686"/>
      <c r="D3" s="686"/>
      <c r="E3" s="686"/>
    </row>
    <row r="4" spans="1:6">
      <c r="B4" s="85"/>
      <c r="C4" s="463"/>
      <c r="D4" s="86"/>
      <c r="E4" s="86"/>
    </row>
    <row r="5" spans="1:6">
      <c r="B5" s="85"/>
      <c r="C5" s="463"/>
      <c r="D5" s="86"/>
      <c r="E5" s="86"/>
    </row>
    <row r="6" spans="1:6" ht="34.5" customHeight="1">
      <c r="A6" s="87"/>
      <c r="B6" s="689" t="s">
        <v>811</v>
      </c>
      <c r="C6" s="689"/>
      <c r="D6" s="689"/>
      <c r="E6" s="689"/>
    </row>
    <row r="7" spans="1:6">
      <c r="B7" s="690" t="s">
        <v>283</v>
      </c>
      <c r="C7" s="690"/>
      <c r="D7" s="690"/>
      <c r="E7" s="690"/>
    </row>
    <row r="8" spans="1:6" ht="15.75" thickBot="1">
      <c r="D8" s="608">
        <v>45930</v>
      </c>
      <c r="E8" s="608">
        <v>45565</v>
      </c>
      <c r="F8" s="89"/>
    </row>
    <row r="9" spans="1:6" s="92" customFormat="1">
      <c r="A9" s="90"/>
      <c r="B9" s="687" t="s">
        <v>133</v>
      </c>
      <c r="C9" s="691" t="s">
        <v>625</v>
      </c>
      <c r="D9" s="91" t="s">
        <v>49</v>
      </c>
      <c r="E9" s="91" t="s">
        <v>49</v>
      </c>
      <c r="F9" s="287"/>
    </row>
    <row r="10" spans="1:6" ht="15.75" thickBot="1">
      <c r="B10" s="688"/>
      <c r="C10" s="692"/>
      <c r="D10" s="93" t="s">
        <v>104</v>
      </c>
      <c r="E10" s="93" t="s">
        <v>105</v>
      </c>
    </row>
    <row r="11" spans="1:6">
      <c r="B11" s="94" t="s">
        <v>106</v>
      </c>
      <c r="C11" s="465"/>
      <c r="D11" s="371"/>
      <c r="E11" s="534"/>
    </row>
    <row r="12" spans="1:6">
      <c r="B12" s="95" t="s">
        <v>107</v>
      </c>
      <c r="C12" s="466"/>
      <c r="D12" s="96"/>
      <c r="E12" s="535"/>
    </row>
    <row r="13" spans="1:6">
      <c r="B13" s="97" t="s">
        <v>342</v>
      </c>
      <c r="C13" s="466"/>
      <c r="D13" s="96">
        <v>0</v>
      </c>
      <c r="E13" s="640">
        <v>0</v>
      </c>
    </row>
    <row r="14" spans="1:6" ht="15" customHeight="1">
      <c r="B14" s="97" t="s">
        <v>666</v>
      </c>
      <c r="C14" s="466" t="s">
        <v>659</v>
      </c>
      <c r="D14" s="96">
        <v>0</v>
      </c>
      <c r="E14" s="96">
        <v>0</v>
      </c>
    </row>
    <row r="15" spans="1:6" ht="15" customHeight="1">
      <c r="B15" s="97"/>
      <c r="C15" s="466"/>
      <c r="D15" s="96"/>
      <c r="E15" s="96"/>
    </row>
    <row r="16" spans="1:6" ht="15" customHeight="1">
      <c r="B16" s="95" t="s">
        <v>108</v>
      </c>
      <c r="C16" s="466"/>
      <c r="D16" s="98"/>
      <c r="E16" s="98"/>
    </row>
    <row r="17" spans="1:7">
      <c r="B17" s="97" t="s">
        <v>660</v>
      </c>
      <c r="C17" s="466"/>
      <c r="D17" s="99">
        <v>0</v>
      </c>
      <c r="E17" s="99">
        <v>0</v>
      </c>
    </row>
    <row r="18" spans="1:7">
      <c r="B18" s="97" t="s">
        <v>667</v>
      </c>
      <c r="C18" s="466" t="s">
        <v>659</v>
      </c>
      <c r="D18" s="99">
        <f>+NOTAS!E368+NOTAS!E386</f>
        <v>170705410</v>
      </c>
      <c r="E18" s="99">
        <v>28451615</v>
      </c>
    </row>
    <row r="19" spans="1:7">
      <c r="B19" s="97" t="s">
        <v>668</v>
      </c>
      <c r="C19" s="466" t="s">
        <v>659</v>
      </c>
      <c r="D19" s="99">
        <f>+NOTAS!E369+NOTAS!E387</f>
        <v>2069185071</v>
      </c>
      <c r="E19" s="99">
        <v>1001644753</v>
      </c>
    </row>
    <row r="20" spans="1:7">
      <c r="B20" s="97"/>
      <c r="C20" s="466"/>
      <c r="D20" s="99"/>
      <c r="E20" s="99"/>
    </row>
    <row r="21" spans="1:7">
      <c r="B21" s="95" t="s">
        <v>343</v>
      </c>
      <c r="C21" s="466"/>
      <c r="D21" s="99"/>
      <c r="E21" s="99"/>
    </row>
    <row r="22" spans="1:7">
      <c r="B22" s="97" t="s">
        <v>344</v>
      </c>
      <c r="C22" s="466"/>
      <c r="D22" s="99">
        <f>+NOTAS!E388</f>
        <v>229937</v>
      </c>
      <c r="E22" s="99">
        <v>0</v>
      </c>
    </row>
    <row r="23" spans="1:7">
      <c r="B23" s="97" t="s">
        <v>345</v>
      </c>
      <c r="C23" s="466"/>
      <c r="D23" s="99">
        <v>0</v>
      </c>
      <c r="E23" s="99">
        <v>0</v>
      </c>
    </row>
    <row r="24" spans="1:7">
      <c r="B24" s="97"/>
      <c r="C24" s="466"/>
      <c r="D24" s="98"/>
      <c r="E24" s="98"/>
    </row>
    <row r="25" spans="1:7" s="101" customFormat="1">
      <c r="A25" s="100"/>
      <c r="B25" s="97" t="s">
        <v>669</v>
      </c>
      <c r="C25" s="466" t="s">
        <v>659</v>
      </c>
      <c r="D25" s="99">
        <f>+NOTAS!E370+NOTAS!E389</f>
        <v>1072762486</v>
      </c>
      <c r="E25" s="99">
        <v>1400141483</v>
      </c>
      <c r="F25" s="287"/>
      <c r="G25" s="88"/>
    </row>
    <row r="26" spans="1:7">
      <c r="B26" s="97" t="s">
        <v>670</v>
      </c>
      <c r="C26" s="466" t="s">
        <v>659</v>
      </c>
      <c r="D26" s="99">
        <v>0</v>
      </c>
      <c r="E26" s="99">
        <v>0</v>
      </c>
      <c r="G26" s="88"/>
    </row>
    <row r="27" spans="1:7">
      <c r="B27" s="97" t="s">
        <v>671</v>
      </c>
      <c r="C27" s="466" t="s">
        <v>659</v>
      </c>
      <c r="D27" s="99">
        <v>0</v>
      </c>
      <c r="E27" s="99">
        <v>0</v>
      </c>
      <c r="G27" s="88"/>
    </row>
    <row r="28" spans="1:7">
      <c r="B28" s="97" t="s">
        <v>251</v>
      </c>
      <c r="C28" s="466"/>
      <c r="D28" s="99">
        <v>0</v>
      </c>
      <c r="E28" s="99">
        <v>0</v>
      </c>
      <c r="G28" s="88"/>
    </row>
    <row r="29" spans="1:7">
      <c r="B29" s="97" t="s">
        <v>346</v>
      </c>
      <c r="C29" s="466"/>
      <c r="D29" s="99">
        <v>0</v>
      </c>
      <c r="E29" s="99">
        <v>0</v>
      </c>
      <c r="G29" s="88"/>
    </row>
    <row r="30" spans="1:7">
      <c r="B30" s="462" t="s">
        <v>347</v>
      </c>
      <c r="C30" s="466"/>
      <c r="D30" s="99">
        <v>0</v>
      </c>
      <c r="E30" s="99">
        <v>0</v>
      </c>
      <c r="G30" s="88"/>
    </row>
    <row r="31" spans="1:7">
      <c r="B31" s="462" t="s">
        <v>672</v>
      </c>
      <c r="C31" s="466" t="s">
        <v>659</v>
      </c>
      <c r="D31" s="99">
        <v>0</v>
      </c>
      <c r="E31" s="99">
        <v>0</v>
      </c>
      <c r="G31" s="88"/>
    </row>
    <row r="32" spans="1:7">
      <c r="B32" s="462" t="s">
        <v>673</v>
      </c>
      <c r="C32" s="466" t="s">
        <v>659</v>
      </c>
      <c r="D32" s="99">
        <v>0</v>
      </c>
      <c r="E32" s="99">
        <v>0</v>
      </c>
    </row>
    <row r="33" spans="1:6">
      <c r="B33" s="97"/>
      <c r="C33" s="466"/>
      <c r="D33" s="102"/>
      <c r="E33" s="641"/>
    </row>
    <row r="34" spans="1:6">
      <c r="B34" s="97" t="s">
        <v>674</v>
      </c>
      <c r="C34" s="661" t="s">
        <v>659</v>
      </c>
      <c r="D34" s="99">
        <v>0</v>
      </c>
      <c r="E34" s="640">
        <v>0</v>
      </c>
    </row>
    <row r="35" spans="1:6">
      <c r="B35" s="97"/>
      <c r="C35" s="661"/>
      <c r="D35" s="98"/>
      <c r="E35" s="640"/>
    </row>
    <row r="36" spans="1:6" s="92" customFormat="1">
      <c r="A36" s="90"/>
      <c r="B36" s="103" t="s">
        <v>348</v>
      </c>
      <c r="C36" s="661"/>
      <c r="D36" s="472">
        <f>SUM(D11:D34)</f>
        <v>3312882904</v>
      </c>
      <c r="E36" s="472">
        <v>2430237851</v>
      </c>
      <c r="F36" s="287"/>
    </row>
    <row r="37" spans="1:6">
      <c r="B37" s="103" t="s">
        <v>109</v>
      </c>
      <c r="C37" s="661"/>
      <c r="D37" s="104"/>
      <c r="E37" s="640"/>
    </row>
    <row r="38" spans="1:6">
      <c r="A38" s="90"/>
      <c r="B38" s="97" t="s">
        <v>111</v>
      </c>
      <c r="C38" s="661"/>
      <c r="D38" s="96">
        <v>711857356</v>
      </c>
      <c r="E38" s="96">
        <v>372109379</v>
      </c>
    </row>
    <row r="39" spans="1:6">
      <c r="A39" s="90"/>
      <c r="B39" s="97" t="s">
        <v>349</v>
      </c>
      <c r="C39" s="661"/>
      <c r="D39" s="96">
        <v>0</v>
      </c>
      <c r="E39" s="640">
        <v>0</v>
      </c>
    </row>
    <row r="40" spans="1:6">
      <c r="B40" s="97" t="s">
        <v>675</v>
      </c>
      <c r="C40" s="661" t="s">
        <v>661</v>
      </c>
      <c r="D40" s="96">
        <f>+NOTAS!E408</f>
        <v>111989676</v>
      </c>
      <c r="E40" s="96">
        <v>94376076</v>
      </c>
    </row>
    <row r="41" spans="1:6" s="92" customFormat="1">
      <c r="A41" s="90"/>
      <c r="B41" s="103" t="s">
        <v>112</v>
      </c>
      <c r="C41" s="661"/>
      <c r="D41" s="105">
        <f>+D36-D37-D38-D39-D40</f>
        <v>2489035872</v>
      </c>
      <c r="E41" s="105">
        <v>1963752396</v>
      </c>
      <c r="F41" s="287"/>
    </row>
    <row r="42" spans="1:6" s="92" customFormat="1">
      <c r="A42" s="90"/>
      <c r="B42" s="103"/>
      <c r="C42" s="661"/>
      <c r="D42" s="472"/>
      <c r="E42" s="640"/>
      <c r="F42" s="287"/>
    </row>
    <row r="43" spans="1:6" s="92" customFormat="1">
      <c r="A43" s="90"/>
      <c r="B43" s="103" t="s">
        <v>350</v>
      </c>
      <c r="C43" s="661"/>
      <c r="D43" s="473"/>
      <c r="E43" s="640"/>
      <c r="F43" s="287"/>
    </row>
    <row r="44" spans="1:6">
      <c r="B44" s="97" t="s">
        <v>113</v>
      </c>
      <c r="C44" s="661"/>
      <c r="D44" s="96">
        <v>0</v>
      </c>
      <c r="E44" s="640">
        <v>0</v>
      </c>
    </row>
    <row r="45" spans="1:6">
      <c r="B45" s="97" t="s">
        <v>114</v>
      </c>
      <c r="C45" s="661"/>
      <c r="D45" s="96">
        <v>0</v>
      </c>
      <c r="E45" s="640">
        <v>0</v>
      </c>
    </row>
    <row r="46" spans="1:6">
      <c r="B46" s="97" t="s">
        <v>676</v>
      </c>
      <c r="C46" s="661" t="s">
        <v>661</v>
      </c>
      <c r="D46" s="96">
        <f>+NOTAS!E411</f>
        <v>153551279</v>
      </c>
      <c r="E46" s="96">
        <v>70940598</v>
      </c>
    </row>
    <row r="47" spans="1:6">
      <c r="B47" s="97"/>
      <c r="C47" s="661"/>
      <c r="D47" s="473">
        <f>+D44+D46</f>
        <v>153551279</v>
      </c>
      <c r="E47" s="473">
        <v>70940598</v>
      </c>
    </row>
    <row r="48" spans="1:6" s="92" customFormat="1" ht="15" customHeight="1">
      <c r="A48" s="90"/>
      <c r="B48" s="97" t="s">
        <v>351</v>
      </c>
      <c r="C48" s="661"/>
      <c r="D48" s="662"/>
      <c r="E48" s="640"/>
      <c r="F48" s="287"/>
    </row>
    <row r="49" spans="1:6" ht="15.75" customHeight="1">
      <c r="B49" s="97" t="s">
        <v>222</v>
      </c>
      <c r="C49" s="661"/>
      <c r="D49" s="96">
        <f>SUM(C50:C60)</f>
        <v>1524705707</v>
      </c>
      <c r="E49" s="640">
        <v>1058749785</v>
      </c>
    </row>
    <row r="50" spans="1:6" s="238" customFormat="1" ht="15.75" hidden="1" customHeight="1">
      <c r="A50" s="237"/>
      <c r="B50" s="261" t="s">
        <v>400</v>
      </c>
      <c r="C50" s="659">
        <v>2564103</v>
      </c>
      <c r="D50" s="658"/>
      <c r="E50" s="642"/>
      <c r="F50" s="287"/>
    </row>
    <row r="51" spans="1:6" s="238" customFormat="1" ht="15.75" hidden="1" customHeight="1">
      <c r="A51" s="237"/>
      <c r="B51" s="261" t="s">
        <v>401</v>
      </c>
      <c r="C51" s="659">
        <v>49635980</v>
      </c>
      <c r="D51" s="658"/>
      <c r="E51" s="642"/>
      <c r="F51" s="287"/>
    </row>
    <row r="52" spans="1:6" s="238" customFormat="1" ht="15.75" hidden="1" customHeight="1">
      <c r="A52" s="237"/>
      <c r="B52" s="261" t="s">
        <v>402</v>
      </c>
      <c r="C52" s="659">
        <v>208788000</v>
      </c>
      <c r="D52" s="658"/>
      <c r="E52" s="642"/>
      <c r="F52" s="287"/>
    </row>
    <row r="53" spans="1:6" s="238" customFormat="1" ht="15.75" hidden="1" customHeight="1">
      <c r="A53" s="237"/>
      <c r="B53" s="261" t="s">
        <v>403</v>
      </c>
      <c r="C53" s="659">
        <v>522114780</v>
      </c>
      <c r="D53" s="658"/>
      <c r="E53" s="642"/>
      <c r="F53" s="287"/>
    </row>
    <row r="54" spans="1:6" s="238" customFormat="1" ht="15.75" hidden="1" customHeight="1">
      <c r="A54" s="237"/>
      <c r="B54" s="261" t="s">
        <v>416</v>
      </c>
      <c r="C54" s="659"/>
      <c r="D54" s="658"/>
      <c r="E54" s="642"/>
      <c r="F54" s="287"/>
    </row>
    <row r="55" spans="1:6" s="238" customFormat="1" ht="15.75" hidden="1" customHeight="1">
      <c r="A55" s="237"/>
      <c r="B55" s="261" t="s">
        <v>404</v>
      </c>
      <c r="C55" s="659">
        <v>300824128</v>
      </c>
      <c r="D55" s="658"/>
      <c r="E55" s="642"/>
      <c r="F55" s="287"/>
    </row>
    <row r="56" spans="1:6" s="238" customFormat="1" ht="15.75" hidden="1" customHeight="1">
      <c r="A56" s="237"/>
      <c r="B56" s="261" t="s">
        <v>405</v>
      </c>
      <c r="C56" s="659"/>
      <c r="D56" s="658"/>
      <c r="E56" s="640"/>
      <c r="F56" s="287"/>
    </row>
    <row r="57" spans="1:6" s="238" customFormat="1" ht="15.75" hidden="1" customHeight="1">
      <c r="A57" s="237"/>
      <c r="B57" s="261" t="s">
        <v>425</v>
      </c>
      <c r="C57" s="659">
        <v>2548693</v>
      </c>
      <c r="D57" s="658"/>
      <c r="E57" s="640"/>
      <c r="F57" s="287"/>
    </row>
    <row r="58" spans="1:6" s="238" customFormat="1" ht="15.75" hidden="1" customHeight="1">
      <c r="A58" s="237"/>
      <c r="B58" s="261" t="s">
        <v>513</v>
      </c>
      <c r="C58" s="659">
        <v>363195581</v>
      </c>
      <c r="D58" s="658"/>
      <c r="E58" s="640"/>
      <c r="F58" s="287"/>
    </row>
    <row r="59" spans="1:6" s="238" customFormat="1" ht="15.75" hidden="1" customHeight="1">
      <c r="A59" s="237"/>
      <c r="B59" s="261" t="s">
        <v>514</v>
      </c>
      <c r="C59" s="659">
        <v>75034442</v>
      </c>
      <c r="D59" s="658"/>
      <c r="E59" s="640"/>
      <c r="F59" s="287"/>
    </row>
    <row r="60" spans="1:6" s="238" customFormat="1" ht="15.75" hidden="1" customHeight="1">
      <c r="A60" s="237"/>
      <c r="B60" s="261" t="s">
        <v>399</v>
      </c>
      <c r="C60" s="659">
        <v>0</v>
      </c>
      <c r="D60" s="658"/>
      <c r="E60" s="640"/>
      <c r="F60" s="287"/>
    </row>
    <row r="61" spans="1:6" ht="15" customHeight="1">
      <c r="B61" s="97" t="s">
        <v>352</v>
      </c>
      <c r="C61" s="661"/>
      <c r="D61" s="96">
        <f>SUM(C62:C63)</f>
        <v>0</v>
      </c>
      <c r="E61" s="640">
        <v>0</v>
      </c>
    </row>
    <row r="62" spans="1:6" s="238" customFormat="1" ht="15" hidden="1" customHeight="1">
      <c r="A62" s="237"/>
      <c r="B62" s="261" t="s">
        <v>423</v>
      </c>
      <c r="C62" s="663">
        <v>0</v>
      </c>
      <c r="D62" s="658"/>
      <c r="E62" s="640"/>
      <c r="F62" s="287"/>
    </row>
    <row r="63" spans="1:6" s="238" customFormat="1" ht="15" hidden="1" customHeight="1">
      <c r="A63" s="237"/>
      <c r="B63" s="261" t="s">
        <v>424</v>
      </c>
      <c r="C63" s="663">
        <v>0</v>
      </c>
      <c r="D63" s="658"/>
      <c r="E63" s="640"/>
      <c r="F63" s="287"/>
    </row>
    <row r="64" spans="1:6" ht="15.75" customHeight="1">
      <c r="B64" s="97" t="s">
        <v>353</v>
      </c>
      <c r="C64" s="661"/>
      <c r="D64" s="96">
        <f>+C65+C66</f>
        <v>0</v>
      </c>
      <c r="E64" s="640">
        <v>0</v>
      </c>
    </row>
    <row r="65" spans="1:6" s="238" customFormat="1" ht="15.75" customHeight="1">
      <c r="A65" s="237"/>
      <c r="B65" s="261" t="s">
        <v>417</v>
      </c>
      <c r="C65" s="659"/>
      <c r="D65" s="658"/>
      <c r="E65" s="640"/>
      <c r="F65" s="287"/>
    </row>
    <row r="66" spans="1:6" s="238" customFormat="1" ht="15.75" customHeight="1">
      <c r="A66" s="237"/>
      <c r="B66" s="261" t="s">
        <v>455</v>
      </c>
      <c r="C66" s="659"/>
      <c r="D66" s="658"/>
      <c r="E66" s="640"/>
      <c r="F66" s="287"/>
    </row>
    <row r="67" spans="1:6" ht="15" customHeight="1">
      <c r="B67" s="97" t="s">
        <v>223</v>
      </c>
      <c r="C67" s="661"/>
      <c r="D67" s="96">
        <v>116398097</v>
      </c>
      <c r="E67" s="640">
        <v>85210209</v>
      </c>
    </row>
    <row r="68" spans="1:6" ht="15.75" customHeight="1">
      <c r="B68" s="97" t="s">
        <v>56</v>
      </c>
      <c r="C68" s="664"/>
      <c r="D68" s="96">
        <f>SUM(C69:C76)</f>
        <v>9750001</v>
      </c>
      <c r="E68" s="640">
        <v>7642761</v>
      </c>
    </row>
    <row r="69" spans="1:6" s="238" customFormat="1" ht="15.75" hidden="1" customHeight="1">
      <c r="A69" s="237"/>
      <c r="B69" s="262" t="s">
        <v>396</v>
      </c>
      <c r="C69" s="659"/>
      <c r="D69" s="658"/>
      <c r="E69" s="640"/>
      <c r="F69" s="287"/>
    </row>
    <row r="70" spans="1:6" s="238" customFormat="1" ht="15.75" hidden="1" customHeight="1">
      <c r="A70" s="237"/>
      <c r="B70" s="262" t="s">
        <v>397</v>
      </c>
      <c r="C70" s="659"/>
      <c r="D70" s="658"/>
      <c r="E70" s="640"/>
      <c r="F70" s="287"/>
    </row>
    <row r="71" spans="1:6" s="238" customFormat="1" ht="15.75" hidden="1" customHeight="1">
      <c r="A71" s="237"/>
      <c r="B71" s="262" t="s">
        <v>418</v>
      </c>
      <c r="C71" s="659"/>
      <c r="D71" s="658"/>
      <c r="E71" s="640"/>
      <c r="F71" s="287"/>
    </row>
    <row r="72" spans="1:6" s="238" customFormat="1" ht="15.75" hidden="1" customHeight="1">
      <c r="A72" s="237"/>
      <c r="B72" s="262" t="s">
        <v>419</v>
      </c>
      <c r="C72" s="659">
        <v>9618183</v>
      </c>
      <c r="D72" s="658"/>
      <c r="E72" s="640"/>
      <c r="F72" s="287"/>
    </row>
    <row r="73" spans="1:6" s="238" customFormat="1" ht="15.75" hidden="1" customHeight="1">
      <c r="A73" s="237"/>
      <c r="B73" s="262" t="s">
        <v>420</v>
      </c>
      <c r="C73" s="659"/>
      <c r="D73" s="658"/>
      <c r="E73" s="640"/>
      <c r="F73" s="287"/>
    </row>
    <row r="74" spans="1:6" s="238" customFormat="1" ht="15.75" hidden="1" customHeight="1">
      <c r="A74" s="237"/>
      <c r="B74" s="262" t="s">
        <v>421</v>
      </c>
      <c r="C74" s="659"/>
      <c r="D74" s="658"/>
      <c r="E74" s="640"/>
      <c r="F74" s="287"/>
    </row>
    <row r="75" spans="1:6" s="238" customFormat="1" ht="15.75" hidden="1" customHeight="1">
      <c r="A75" s="237"/>
      <c r="B75" s="262" t="s">
        <v>453</v>
      </c>
      <c r="C75" s="659">
        <v>131818</v>
      </c>
      <c r="D75" s="658"/>
      <c r="E75" s="640"/>
      <c r="F75" s="287"/>
    </row>
    <row r="76" spans="1:6" s="238" customFormat="1" ht="15.75" hidden="1" customHeight="1">
      <c r="A76" s="237"/>
      <c r="B76" s="262" t="s">
        <v>454</v>
      </c>
      <c r="C76" s="659"/>
      <c r="D76" s="658"/>
      <c r="E76" s="640"/>
      <c r="F76" s="287"/>
    </row>
    <row r="77" spans="1:6">
      <c r="B77" s="97" t="s">
        <v>53</v>
      </c>
      <c r="C77" s="661"/>
      <c r="D77" s="96">
        <v>0</v>
      </c>
      <c r="E77" s="640">
        <v>0</v>
      </c>
    </row>
    <row r="78" spans="1:6">
      <c r="B78" s="97" t="s">
        <v>224</v>
      </c>
      <c r="C78" s="661"/>
      <c r="D78" s="96"/>
      <c r="E78" s="640">
        <v>100000</v>
      </c>
    </row>
    <row r="79" spans="1:6">
      <c r="B79" s="97" t="s">
        <v>67</v>
      </c>
      <c r="C79" s="661"/>
      <c r="D79" s="96">
        <v>6089300</v>
      </c>
      <c r="E79" s="640">
        <v>3541200</v>
      </c>
    </row>
    <row r="80" spans="1:6">
      <c r="B80" s="97" t="s">
        <v>334</v>
      </c>
      <c r="C80" s="661" t="s">
        <v>661</v>
      </c>
      <c r="D80" s="96">
        <f>+NOTAS!E446</f>
        <v>253583296</v>
      </c>
      <c r="E80" s="96">
        <v>188176138</v>
      </c>
    </row>
    <row r="81" spans="1:6">
      <c r="B81" s="97"/>
      <c r="C81" s="661"/>
      <c r="D81" s="473">
        <f>SUM(D49:D80)</f>
        <v>1910526401</v>
      </c>
      <c r="E81" s="473">
        <v>1343420093</v>
      </c>
    </row>
    <row r="82" spans="1:6" s="92" customFormat="1">
      <c r="A82" s="90"/>
      <c r="B82" s="103" t="s">
        <v>115</v>
      </c>
      <c r="C82" s="661"/>
      <c r="D82" s="105">
        <f>+D41-D47-D81</f>
        <v>424958192</v>
      </c>
      <c r="E82" s="105">
        <v>549391705</v>
      </c>
      <c r="F82" s="287"/>
    </row>
    <row r="83" spans="1:6" s="92" customFormat="1">
      <c r="A83" s="90"/>
      <c r="B83" s="103"/>
      <c r="C83" s="661"/>
      <c r="D83" s="473"/>
      <c r="E83" s="640"/>
      <c r="F83" s="287"/>
    </row>
    <row r="84" spans="1:6" s="92" customFormat="1">
      <c r="A84" s="90"/>
      <c r="B84" s="103" t="s">
        <v>677</v>
      </c>
      <c r="C84" s="661" t="s">
        <v>662</v>
      </c>
      <c r="D84" s="472">
        <f>+D86</f>
        <v>12940</v>
      </c>
      <c r="E84" s="640"/>
      <c r="F84" s="287"/>
    </row>
    <row r="85" spans="1:6" s="92" customFormat="1">
      <c r="A85" s="90"/>
      <c r="B85" s="103"/>
      <c r="C85" s="661"/>
      <c r="D85" s="662"/>
      <c r="E85" s="640"/>
      <c r="F85" s="287"/>
    </row>
    <row r="86" spans="1:6">
      <c r="B86" s="97" t="s">
        <v>51</v>
      </c>
      <c r="C86" s="661"/>
      <c r="D86" s="96">
        <f>+NOTAS!E453</f>
        <v>12940</v>
      </c>
      <c r="E86" s="96">
        <v>0</v>
      </c>
    </row>
    <row r="87" spans="1:6">
      <c r="B87" s="97" t="s">
        <v>205</v>
      </c>
      <c r="C87" s="468"/>
      <c r="D87" s="106">
        <v>0</v>
      </c>
      <c r="E87" s="106">
        <v>0</v>
      </c>
    </row>
    <row r="88" spans="1:6">
      <c r="B88" s="97"/>
      <c r="C88" s="468"/>
      <c r="D88" s="106"/>
      <c r="E88" s="640"/>
    </row>
    <row r="89" spans="1:6">
      <c r="B89" s="103" t="s">
        <v>231</v>
      </c>
      <c r="C89" s="468"/>
      <c r="D89" s="665"/>
      <c r="E89" s="640"/>
    </row>
    <row r="90" spans="1:6">
      <c r="B90" s="94" t="s">
        <v>230</v>
      </c>
      <c r="C90" s="468"/>
      <c r="D90" s="665"/>
      <c r="E90" s="640"/>
    </row>
    <row r="91" spans="1:6">
      <c r="B91" s="264" t="s">
        <v>678</v>
      </c>
      <c r="C91" s="468" t="s">
        <v>663</v>
      </c>
      <c r="D91" s="96">
        <f>+NOTAS!E467</f>
        <v>153093989</v>
      </c>
      <c r="E91" s="96">
        <v>140936824</v>
      </c>
    </row>
    <row r="92" spans="1:6">
      <c r="B92" s="97" t="s">
        <v>686</v>
      </c>
      <c r="C92" s="661" t="s">
        <v>664</v>
      </c>
      <c r="D92" s="107">
        <f>+NOTAS!F116</f>
        <v>136814652</v>
      </c>
      <c r="E92" s="107">
        <v>299949032</v>
      </c>
    </row>
    <row r="93" spans="1:6">
      <c r="B93" s="97" t="s">
        <v>687</v>
      </c>
      <c r="C93" s="661" t="s">
        <v>664</v>
      </c>
      <c r="D93" s="107">
        <f>+NOTAS!F118</f>
        <v>762820315</v>
      </c>
      <c r="E93" s="107">
        <v>2251424</v>
      </c>
    </row>
    <row r="94" spans="1:6">
      <c r="B94" s="108"/>
      <c r="C94" s="666"/>
      <c r="D94" s="667"/>
      <c r="E94" s="643"/>
    </row>
    <row r="95" spans="1:6">
      <c r="B95" s="94" t="s">
        <v>110</v>
      </c>
      <c r="C95" s="468"/>
      <c r="D95" s="668"/>
      <c r="E95" s="644"/>
    </row>
    <row r="96" spans="1:6">
      <c r="B96" s="97" t="s">
        <v>54</v>
      </c>
      <c r="C96" s="661"/>
      <c r="D96" s="107">
        <v>0</v>
      </c>
      <c r="E96" s="645">
        <v>0</v>
      </c>
    </row>
    <row r="97" spans="1:7">
      <c r="B97" s="97" t="s">
        <v>686</v>
      </c>
      <c r="C97" s="661" t="s">
        <v>664</v>
      </c>
      <c r="D97" s="107">
        <f>+NOTAS!F117</f>
        <v>14649183</v>
      </c>
      <c r="E97" s="107">
        <v>2890744</v>
      </c>
    </row>
    <row r="98" spans="1:7">
      <c r="B98" s="97" t="s">
        <v>688</v>
      </c>
      <c r="C98" s="661" t="s">
        <v>664</v>
      </c>
      <c r="D98" s="107">
        <f>+NOTAS!F119</f>
        <v>1429857</v>
      </c>
      <c r="E98" s="107">
        <v>3045587</v>
      </c>
    </row>
    <row r="99" spans="1:7">
      <c r="B99" s="97"/>
      <c r="C99" s="661"/>
      <c r="D99" s="107"/>
      <c r="E99" s="646"/>
    </row>
    <row r="100" spans="1:7">
      <c r="B100" s="103" t="s">
        <v>679</v>
      </c>
      <c r="C100" s="661" t="s">
        <v>665</v>
      </c>
      <c r="D100" s="107">
        <v>0</v>
      </c>
      <c r="E100" s="647">
        <v>0</v>
      </c>
    </row>
    <row r="101" spans="1:7">
      <c r="B101" s="97" t="s">
        <v>239</v>
      </c>
      <c r="C101" s="661"/>
      <c r="D101" s="107">
        <v>0</v>
      </c>
      <c r="E101" s="647">
        <v>0</v>
      </c>
    </row>
    <row r="102" spans="1:7">
      <c r="B102" s="97" t="s">
        <v>116</v>
      </c>
      <c r="C102" s="661"/>
      <c r="D102" s="107">
        <v>0</v>
      </c>
      <c r="E102" s="647">
        <v>0</v>
      </c>
    </row>
    <row r="103" spans="1:7">
      <c r="B103" s="97"/>
      <c r="C103" s="661"/>
      <c r="D103" s="372"/>
      <c r="E103" s="647"/>
    </row>
    <row r="104" spans="1:7">
      <c r="B104" s="103" t="s">
        <v>117</v>
      </c>
      <c r="C104" s="466"/>
      <c r="D104" s="107">
        <v>0</v>
      </c>
      <c r="E104" s="647">
        <v>0</v>
      </c>
    </row>
    <row r="105" spans="1:7">
      <c r="B105" s="97" t="s">
        <v>74</v>
      </c>
      <c r="C105" s="466"/>
      <c r="D105" s="107">
        <v>0</v>
      </c>
      <c r="E105" s="647">
        <v>0</v>
      </c>
    </row>
    <row r="106" spans="1:7">
      <c r="B106" s="97" t="s">
        <v>38</v>
      </c>
      <c r="C106" s="466"/>
      <c r="D106" s="107">
        <v>0</v>
      </c>
      <c r="E106" s="647">
        <v>0</v>
      </c>
    </row>
    <row r="107" spans="1:7">
      <c r="B107" s="97"/>
      <c r="C107" s="466"/>
      <c r="D107" s="372"/>
      <c r="E107" s="647"/>
    </row>
    <row r="108" spans="1:7" s="92" customFormat="1">
      <c r="A108" s="90"/>
      <c r="B108" s="103" t="s">
        <v>240</v>
      </c>
      <c r="C108" s="469"/>
      <c r="D108" s="105">
        <f>+D82+D86-D87+D91+D92-D93-D96+D97-D98+D101-D102</f>
        <v>-34721216</v>
      </c>
      <c r="E108" s="105">
        <v>987871294</v>
      </c>
      <c r="F108" s="287"/>
      <c r="G108" s="479"/>
    </row>
    <row r="109" spans="1:7">
      <c r="B109" s="103" t="s">
        <v>17</v>
      </c>
      <c r="C109" s="466"/>
      <c r="D109" s="96">
        <v>0</v>
      </c>
      <c r="E109" s="647">
        <v>0</v>
      </c>
    </row>
    <row r="110" spans="1:7" ht="15.75" thickBot="1">
      <c r="B110" s="109" t="s">
        <v>55</v>
      </c>
      <c r="C110" s="467"/>
      <c r="D110" s="106">
        <v>0</v>
      </c>
      <c r="E110" s="648">
        <v>0</v>
      </c>
    </row>
    <row r="111" spans="1:7" ht="15.75" thickBot="1">
      <c r="B111" s="110" t="s">
        <v>62</v>
      </c>
      <c r="C111" s="470"/>
      <c r="D111" s="111">
        <f>+D108-D109-D110</f>
        <v>-34721216</v>
      </c>
      <c r="E111" s="111">
        <v>987871294</v>
      </c>
      <c r="G111" s="330"/>
    </row>
    <row r="112" spans="1:7" s="114" customFormat="1">
      <c r="A112" s="112"/>
      <c r="B112" s="113"/>
      <c r="C112" s="471"/>
      <c r="D112" s="373"/>
      <c r="E112" s="536"/>
      <c r="F112" s="287"/>
    </row>
    <row r="113" spans="2:9">
      <c r="B113" s="265" t="s">
        <v>689</v>
      </c>
      <c r="C113" s="471"/>
      <c r="D113" s="373"/>
      <c r="E113" s="537"/>
    </row>
    <row r="114" spans="2:9">
      <c r="D114" s="115"/>
      <c r="E114" s="660"/>
    </row>
    <row r="117" spans="2:9">
      <c r="B117" s="259" t="s">
        <v>15</v>
      </c>
      <c r="C117" s="81"/>
      <c r="D117" s="259" t="s">
        <v>778</v>
      </c>
      <c r="E117" s="82"/>
      <c r="F117" s="81"/>
      <c r="G117" s="259" t="s">
        <v>780</v>
      </c>
      <c r="H117" s="260"/>
      <c r="I117" s="260"/>
    </row>
    <row r="118" spans="2:9">
      <c r="B118" s="259" t="s">
        <v>474</v>
      </c>
      <c r="C118" s="81"/>
      <c r="D118" s="259" t="s">
        <v>779</v>
      </c>
      <c r="E118" s="82"/>
      <c r="F118" s="81"/>
      <c r="G118" s="259" t="s">
        <v>776</v>
      </c>
      <c r="H118" s="260"/>
      <c r="I118" s="260"/>
    </row>
    <row r="119" spans="2:9">
      <c r="B119" s="260"/>
      <c r="C119" s="260"/>
      <c r="D119" s="260"/>
      <c r="E119" s="260"/>
      <c r="F119" s="260"/>
      <c r="G119" s="260"/>
      <c r="H119" s="260"/>
      <c r="I119" s="260"/>
    </row>
  </sheetData>
  <sortState xmlns:xlrd2="http://schemas.microsoft.com/office/spreadsheetml/2017/richdata2" ref="B68:B74">
    <sortCondition ref="B68"/>
  </sortState>
  <mergeCells count="5">
    <mergeCell ref="B3:E3"/>
    <mergeCell ref="B9:B10"/>
    <mergeCell ref="B6:E6"/>
    <mergeCell ref="B7:E7"/>
    <mergeCell ref="C9:C10"/>
  </mergeCells>
  <phoneticPr fontId="25" type="noConversion"/>
  <pageMargins left="0.70866141732283472" right="0.39370078740157483" top="1.0236220472440944" bottom="0.59055118110236227" header="0.51181102362204722" footer="0.51181102362204722"/>
  <pageSetup paperSize="9" scale="50" firstPageNumber="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pageSetUpPr fitToPage="1"/>
  </sheetPr>
  <dimension ref="B7:H52"/>
  <sheetViews>
    <sheetView showGridLines="0" zoomScaleNormal="100" workbookViewId="0">
      <selection activeCell="I19" sqref="I19"/>
    </sheetView>
  </sheetViews>
  <sheetFormatPr baseColWidth="10" defaultColWidth="11.42578125" defaultRowHeight="15"/>
  <cols>
    <col min="1" max="1" width="4.28515625" style="116" customWidth="1"/>
    <col min="2" max="2" width="11.42578125" style="116"/>
    <col min="3" max="3" width="17.7109375" style="116" customWidth="1"/>
    <col min="4" max="4" width="24.7109375" style="116" customWidth="1"/>
    <col min="5" max="5" width="16.5703125" style="27" bestFit="1" customWidth="1"/>
    <col min="6" max="6" width="18.5703125" style="533" bestFit="1" customWidth="1"/>
    <col min="7" max="7" width="13.5703125" style="116" bestFit="1" customWidth="1"/>
    <col min="8" max="16384" width="11.42578125" style="116"/>
  </cols>
  <sheetData>
    <row r="7" spans="2:6">
      <c r="B7" s="695" t="s">
        <v>234</v>
      </c>
      <c r="C7" s="695"/>
      <c r="D7" s="695"/>
      <c r="E7" s="695"/>
      <c r="F7" s="695"/>
    </row>
    <row r="8" spans="2:6" ht="37.5" customHeight="1">
      <c r="B8" s="696" t="s">
        <v>810</v>
      </c>
      <c r="C8" s="696"/>
      <c r="D8" s="696"/>
      <c r="E8" s="696"/>
      <c r="F8" s="696"/>
    </row>
    <row r="9" spans="2:6">
      <c r="B9" s="694" t="s">
        <v>283</v>
      </c>
      <c r="C9" s="694"/>
      <c r="D9" s="694"/>
      <c r="E9" s="694"/>
      <c r="F9" s="694"/>
    </row>
    <row r="10" spans="2:6" ht="15.75" thickBot="1">
      <c r="B10" s="117"/>
      <c r="C10" s="117"/>
      <c r="D10" s="117"/>
      <c r="E10" s="346">
        <v>45930</v>
      </c>
      <c r="F10" s="346">
        <v>45565</v>
      </c>
    </row>
    <row r="11" spans="2:6">
      <c r="B11" s="118"/>
      <c r="C11" s="119"/>
      <c r="D11" s="119"/>
      <c r="E11" s="281" t="s">
        <v>445</v>
      </c>
      <c r="F11" s="528" t="s">
        <v>446</v>
      </c>
    </row>
    <row r="12" spans="2:6" ht="15.75" thickBot="1">
      <c r="B12" s="120"/>
      <c r="C12" s="121"/>
      <c r="D12" s="121"/>
      <c r="E12" s="122">
        <v>2025</v>
      </c>
      <c r="F12" s="529">
        <v>2024</v>
      </c>
    </row>
    <row r="13" spans="2:6" ht="30" customHeight="1">
      <c r="B13" s="295" t="s">
        <v>538</v>
      </c>
      <c r="C13" s="296"/>
      <c r="D13" s="296"/>
      <c r="E13" s="502">
        <v>0</v>
      </c>
      <c r="F13" s="792">
        <v>0</v>
      </c>
    </row>
    <row r="14" spans="2:6">
      <c r="B14" s="297" t="s">
        <v>529</v>
      </c>
      <c r="C14" s="793"/>
      <c r="D14" s="793"/>
      <c r="E14" s="637">
        <v>4114377007</v>
      </c>
      <c r="F14" s="792">
        <v>1826785619</v>
      </c>
    </row>
    <row r="15" spans="2:6" ht="14.25" customHeight="1">
      <c r="B15" s="297" t="s">
        <v>530</v>
      </c>
      <c r="C15" s="793"/>
      <c r="D15" s="793"/>
      <c r="E15" s="637">
        <v>-355054192</v>
      </c>
      <c r="F15" s="792">
        <v>-220722620</v>
      </c>
    </row>
    <row r="16" spans="2:6">
      <c r="B16" s="297" t="s">
        <v>531</v>
      </c>
      <c r="C16" s="793"/>
      <c r="D16" s="793"/>
      <c r="E16" s="637">
        <v>-192139095</v>
      </c>
      <c r="F16" s="792">
        <v>0</v>
      </c>
    </row>
    <row r="17" spans="2:7" ht="15" customHeight="1">
      <c r="B17" s="697" t="s">
        <v>532</v>
      </c>
      <c r="C17" s="698"/>
      <c r="D17" s="698"/>
      <c r="E17" s="499">
        <f>SUM(E13:E16)</f>
        <v>3567183720</v>
      </c>
      <c r="F17" s="794">
        <v>1606062999</v>
      </c>
    </row>
    <row r="18" spans="2:7">
      <c r="B18" s="297" t="s">
        <v>555</v>
      </c>
      <c r="C18" s="793"/>
      <c r="D18" s="793"/>
      <c r="E18" s="500">
        <v>0</v>
      </c>
      <c r="F18" s="792">
        <v>110682759</v>
      </c>
    </row>
    <row r="19" spans="2:7">
      <c r="B19" s="297" t="s">
        <v>533</v>
      </c>
      <c r="C19" s="793"/>
      <c r="D19" s="793"/>
      <c r="E19" s="500">
        <v>0</v>
      </c>
      <c r="F19" s="792">
        <v>0</v>
      </c>
    </row>
    <row r="20" spans="2:7">
      <c r="B20" s="297" t="s">
        <v>534</v>
      </c>
      <c r="C20" s="793"/>
      <c r="D20" s="793"/>
      <c r="E20" s="500">
        <v>0</v>
      </c>
      <c r="F20" s="792">
        <v>0</v>
      </c>
    </row>
    <row r="21" spans="2:7">
      <c r="B21" s="297" t="s">
        <v>535</v>
      </c>
      <c r="C21" s="793"/>
      <c r="D21" s="793"/>
      <c r="E21" s="637">
        <v>-2529162036</v>
      </c>
      <c r="F21" s="792">
        <v>-1817809071</v>
      </c>
    </row>
    <row r="22" spans="2:7">
      <c r="B22" s="697" t="s">
        <v>536</v>
      </c>
      <c r="C22" s="698"/>
      <c r="D22" s="698"/>
      <c r="E22" s="499">
        <f>SUM(E18:E21)</f>
        <v>-2529162036</v>
      </c>
      <c r="F22" s="794">
        <v>-1707126312</v>
      </c>
      <c r="G22" s="126"/>
    </row>
    <row r="23" spans="2:7">
      <c r="B23" s="123" t="s">
        <v>537</v>
      </c>
      <c r="C23" s="793"/>
      <c r="D23" s="793"/>
      <c r="E23" s="500">
        <v>0</v>
      </c>
      <c r="F23" s="792"/>
    </row>
    <row r="24" spans="2:7">
      <c r="B24" s="298" t="s">
        <v>539</v>
      </c>
      <c r="C24" s="793"/>
      <c r="D24" s="793"/>
      <c r="E24" s="496">
        <v>557000000</v>
      </c>
      <c r="F24" s="792"/>
    </row>
    <row r="25" spans="2:7">
      <c r="B25" s="297" t="s">
        <v>355</v>
      </c>
      <c r="C25" s="793"/>
      <c r="D25" s="793"/>
      <c r="E25" s="496">
        <v>-806525749</v>
      </c>
      <c r="F25" s="792">
        <v>-761343617</v>
      </c>
    </row>
    <row r="26" spans="2:7">
      <c r="B26" s="297" t="s">
        <v>540</v>
      </c>
      <c r="C26" s="793"/>
      <c r="D26" s="793"/>
      <c r="E26" s="500">
        <v>0</v>
      </c>
      <c r="F26" s="792">
        <v>0</v>
      </c>
    </row>
    <row r="27" spans="2:7">
      <c r="B27" s="297" t="s">
        <v>541</v>
      </c>
      <c r="C27" s="793"/>
      <c r="D27" s="793"/>
      <c r="E27" s="496">
        <v>-14976364</v>
      </c>
      <c r="F27" s="792">
        <v>-900000</v>
      </c>
    </row>
    <row r="28" spans="2:7">
      <c r="B28" s="297" t="s">
        <v>542</v>
      </c>
      <c r="C28" s="793"/>
      <c r="D28" s="793"/>
      <c r="E28" s="500">
        <v>0</v>
      </c>
      <c r="F28" s="792">
        <v>0</v>
      </c>
    </row>
    <row r="29" spans="2:7">
      <c r="B29" s="297" t="s">
        <v>543</v>
      </c>
      <c r="C29" s="793"/>
      <c r="D29" s="793"/>
      <c r="E29" s="496">
        <v>131683590</v>
      </c>
      <c r="F29" s="792">
        <v>17985902</v>
      </c>
    </row>
    <row r="30" spans="2:7">
      <c r="B30" s="297" t="s">
        <v>544</v>
      </c>
      <c r="C30" s="793"/>
      <c r="D30" s="793"/>
      <c r="E30" s="500">
        <v>0</v>
      </c>
      <c r="F30" s="792">
        <v>0</v>
      </c>
    </row>
    <row r="31" spans="2:7">
      <c r="B31" s="697" t="s">
        <v>545</v>
      </c>
      <c r="C31" s="698"/>
      <c r="D31" s="698"/>
      <c r="E31" s="499">
        <f>SUM(E23:E30)</f>
        <v>-132818523</v>
      </c>
      <c r="F31" s="794">
        <v>-744257715</v>
      </c>
    </row>
    <row r="32" spans="2:7">
      <c r="B32" s="123" t="s">
        <v>546</v>
      </c>
      <c r="C32" s="793"/>
      <c r="D32" s="793"/>
      <c r="E32" s="500">
        <v>0</v>
      </c>
      <c r="F32" s="795"/>
    </row>
    <row r="33" spans="2:8">
      <c r="B33" s="297" t="s">
        <v>547</v>
      </c>
      <c r="C33" s="793"/>
      <c r="D33" s="793"/>
      <c r="E33" s="500">
        <v>0</v>
      </c>
      <c r="F33" s="792">
        <v>0</v>
      </c>
    </row>
    <row r="34" spans="2:8">
      <c r="B34" s="297" t="s">
        <v>548</v>
      </c>
      <c r="C34" s="793"/>
      <c r="D34" s="793"/>
      <c r="E34" s="500">
        <v>0</v>
      </c>
      <c r="F34" s="792">
        <v>0</v>
      </c>
    </row>
    <row r="35" spans="2:8">
      <c r="B35" s="297" t="s">
        <v>549</v>
      </c>
      <c r="C35" s="793"/>
      <c r="D35" s="793"/>
      <c r="E35" s="500">
        <v>0</v>
      </c>
      <c r="F35" s="792">
        <v>0</v>
      </c>
    </row>
    <row r="36" spans="2:8">
      <c r="B36" s="297" t="s">
        <v>550</v>
      </c>
      <c r="C36" s="793"/>
      <c r="D36" s="793"/>
      <c r="E36" s="500">
        <v>0</v>
      </c>
      <c r="F36" s="792">
        <v>0</v>
      </c>
    </row>
    <row r="37" spans="2:8">
      <c r="B37" s="697" t="s">
        <v>551</v>
      </c>
      <c r="C37" s="698"/>
      <c r="D37" s="698"/>
      <c r="E37" s="501">
        <f>SUM(E32:E36)</f>
        <v>0</v>
      </c>
      <c r="F37" s="794">
        <v>0</v>
      </c>
    </row>
    <row r="38" spans="2:8">
      <c r="B38" s="297" t="s">
        <v>552</v>
      </c>
      <c r="C38" s="793"/>
      <c r="D38" s="793"/>
      <c r="E38" s="497">
        <f>+E17+E22+E31+E37</f>
        <v>905203161</v>
      </c>
      <c r="F38" s="792">
        <v>-845321028</v>
      </c>
    </row>
    <row r="39" spans="2:8">
      <c r="B39" s="297" t="s">
        <v>556</v>
      </c>
      <c r="C39" s="793"/>
      <c r="D39" s="793"/>
      <c r="E39" s="638">
        <v>-612786337</v>
      </c>
      <c r="F39" s="792">
        <v>297542765</v>
      </c>
    </row>
    <row r="40" spans="2:8" ht="15.75" thickBot="1">
      <c r="B40" s="475" t="s">
        <v>553</v>
      </c>
      <c r="C40" s="476"/>
      <c r="D40" s="476"/>
      <c r="E40" s="639">
        <v>1171765135</v>
      </c>
      <c r="F40" s="792">
        <v>2594943822</v>
      </c>
    </row>
    <row r="41" spans="2:8" ht="15.75" thickBot="1">
      <c r="B41" s="223" t="s">
        <v>554</v>
      </c>
      <c r="C41" s="239"/>
      <c r="D41" s="239"/>
      <c r="E41" s="498">
        <f>+E38+E40+E39</f>
        <v>1464181959</v>
      </c>
      <c r="F41" s="796">
        <v>2047165559</v>
      </c>
      <c r="G41" s="287">
        <f>+E41-BG!D21</f>
        <v>0</v>
      </c>
    </row>
    <row r="42" spans="2:8">
      <c r="B42" s="124"/>
      <c r="C42" s="117"/>
      <c r="D42" s="117"/>
      <c r="E42" s="125"/>
      <c r="F42" s="530"/>
    </row>
    <row r="43" spans="2:8">
      <c r="B43" s="117"/>
      <c r="C43" s="265" t="s">
        <v>689</v>
      </c>
      <c r="D43" s="117"/>
      <c r="E43" s="126"/>
      <c r="F43" s="531"/>
    </row>
    <row r="44" spans="2:8">
      <c r="B44" s="117"/>
      <c r="C44" s="117"/>
      <c r="D44" s="117"/>
      <c r="E44" s="127"/>
      <c r="F44" s="127"/>
    </row>
    <row r="45" spans="2:8">
      <c r="E45" s="116"/>
      <c r="F45" s="532"/>
    </row>
    <row r="46" spans="2:8">
      <c r="E46" s="116"/>
      <c r="F46" s="693"/>
      <c r="G46" s="693"/>
    </row>
    <row r="47" spans="2:8">
      <c r="C47" s="259" t="s">
        <v>15</v>
      </c>
      <c r="D47" s="81"/>
      <c r="E47" s="259" t="s">
        <v>778</v>
      </c>
      <c r="F47" s="82"/>
      <c r="G47" s="81"/>
      <c r="H47" s="259" t="s">
        <v>780</v>
      </c>
    </row>
    <row r="48" spans="2:8">
      <c r="C48" s="259" t="s">
        <v>474</v>
      </c>
      <c r="D48" s="81"/>
      <c r="E48" s="259" t="s">
        <v>779</v>
      </c>
      <c r="F48" s="82"/>
      <c r="G48" s="81"/>
      <c r="H48" s="259" t="s">
        <v>776</v>
      </c>
    </row>
    <row r="49" spans="2:7">
      <c r="E49" s="116"/>
      <c r="F49" s="532"/>
    </row>
    <row r="50" spans="2:7">
      <c r="B50" s="693"/>
      <c r="C50" s="693"/>
      <c r="D50" s="693"/>
      <c r="E50" s="693"/>
      <c r="F50" s="693"/>
      <c r="G50" s="693"/>
    </row>
    <row r="51" spans="2:7">
      <c r="B51" s="693"/>
      <c r="C51" s="693"/>
      <c r="D51" s="693"/>
      <c r="E51" s="693"/>
      <c r="F51" s="693"/>
      <c r="G51" s="693"/>
    </row>
    <row r="52" spans="2:7">
      <c r="B52" s="693"/>
      <c r="C52" s="693"/>
      <c r="D52" s="693"/>
      <c r="E52" s="693"/>
      <c r="F52" s="693"/>
      <c r="G52" s="693"/>
    </row>
  </sheetData>
  <mergeCells count="11">
    <mergeCell ref="B51:G51"/>
    <mergeCell ref="B52:G52"/>
    <mergeCell ref="B9:F9"/>
    <mergeCell ref="B7:F7"/>
    <mergeCell ref="B8:F8"/>
    <mergeCell ref="B50:G50"/>
    <mergeCell ref="B17:D17"/>
    <mergeCell ref="B22:D22"/>
    <mergeCell ref="B31:D31"/>
    <mergeCell ref="B37:D37"/>
    <mergeCell ref="F46:G46"/>
  </mergeCells>
  <phoneticPr fontId="19" type="noConversion"/>
  <pageMargins left="0.70866141732283472" right="0.39370078740157483" top="1.0236220472440944" bottom="0.59055118110236227" header="0.51181102362204722" footer="0.51181102362204722"/>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45BB-212F-458C-965D-38F7BC5193B0}">
  <sheetPr>
    <pageSetUpPr fitToPage="1"/>
  </sheetPr>
  <dimension ref="B7:M52"/>
  <sheetViews>
    <sheetView showGridLines="0" zoomScaleNormal="100" workbookViewId="0">
      <selection activeCell="C26" sqref="C26"/>
    </sheetView>
  </sheetViews>
  <sheetFormatPr baseColWidth="10" defaultColWidth="11.42578125" defaultRowHeight="15"/>
  <cols>
    <col min="1" max="1" width="4.28515625" style="116" customWidth="1"/>
    <col min="2" max="2" width="36" style="116" customWidth="1"/>
    <col min="3" max="3" width="14.7109375" style="116" bestFit="1" customWidth="1"/>
    <col min="4" max="4" width="13" style="116" bestFit="1" customWidth="1"/>
    <col min="5" max="5" width="15.5703125" style="116" bestFit="1" customWidth="1"/>
    <col min="6" max="6" width="14" style="116" bestFit="1" customWidth="1"/>
    <col min="7" max="7" width="13" style="116" customWidth="1"/>
    <col min="8" max="8" width="13.28515625" style="116" customWidth="1"/>
    <col min="9" max="9" width="9.85546875" style="116" customWidth="1"/>
    <col min="10" max="10" width="15.5703125" style="116" bestFit="1" customWidth="1"/>
    <col min="11" max="11" width="16" style="116" customWidth="1"/>
    <col min="12" max="12" width="13.28515625" style="116" customWidth="1"/>
    <col min="13" max="13" width="14.85546875" style="116" bestFit="1" customWidth="1"/>
    <col min="14" max="16384" width="11.42578125" style="116"/>
  </cols>
  <sheetData>
    <row r="7" spans="2:12">
      <c r="B7" s="701" t="s">
        <v>235</v>
      </c>
      <c r="C7" s="701"/>
      <c r="D7" s="701"/>
      <c r="E7" s="701"/>
      <c r="F7" s="701"/>
      <c r="G7" s="701"/>
      <c r="H7" s="701"/>
      <c r="I7" s="701"/>
      <c r="J7" s="701"/>
      <c r="K7" s="701"/>
      <c r="L7" s="701"/>
    </row>
    <row r="8" spans="2:12">
      <c r="B8" s="701" t="s">
        <v>810</v>
      </c>
      <c r="C8" s="701"/>
      <c r="D8" s="701"/>
      <c r="E8" s="701"/>
      <c r="F8" s="701"/>
      <c r="G8" s="701"/>
      <c r="H8" s="701"/>
      <c r="I8" s="701"/>
      <c r="J8" s="701"/>
      <c r="K8" s="701"/>
      <c r="L8" s="701"/>
    </row>
    <row r="9" spans="2:12">
      <c r="B9" s="381"/>
      <c r="C9" s="381"/>
      <c r="D9" s="381"/>
      <c r="E9" s="381"/>
      <c r="F9" s="381" t="s">
        <v>282</v>
      </c>
      <c r="G9" s="381"/>
      <c r="H9" s="381"/>
      <c r="I9" s="381"/>
      <c r="J9" s="381"/>
      <c r="K9" s="357"/>
      <c r="L9" s="357"/>
    </row>
    <row r="10" spans="2:12" ht="15.75" thickBot="1"/>
    <row r="11" spans="2:12">
      <c r="B11" s="702" t="s">
        <v>37</v>
      </c>
      <c r="C11" s="705" t="s">
        <v>8</v>
      </c>
      <c r="D11" s="706"/>
      <c r="E11" s="707"/>
      <c r="F11" s="705" t="s">
        <v>119</v>
      </c>
      <c r="G11" s="706"/>
      <c r="H11" s="706"/>
      <c r="I11" s="707"/>
      <c r="J11" s="705" t="s">
        <v>123</v>
      </c>
      <c r="K11" s="706" t="s">
        <v>7</v>
      </c>
      <c r="L11" s="711"/>
    </row>
    <row r="12" spans="2:12">
      <c r="B12" s="703"/>
      <c r="C12" s="708"/>
      <c r="D12" s="709"/>
      <c r="E12" s="710"/>
      <c r="F12" s="708"/>
      <c r="G12" s="709"/>
      <c r="H12" s="709"/>
      <c r="I12" s="710"/>
      <c r="J12" s="708"/>
      <c r="K12" s="709"/>
      <c r="L12" s="712"/>
    </row>
    <row r="13" spans="2:12" ht="30" customHeight="1">
      <c r="B13" s="703"/>
      <c r="C13" s="282" t="s">
        <v>118</v>
      </c>
      <c r="D13" s="699" t="s">
        <v>623</v>
      </c>
      <c r="E13" s="699" t="s">
        <v>477</v>
      </c>
      <c r="F13" s="358" t="s">
        <v>120</v>
      </c>
      <c r="G13" s="360" t="s">
        <v>121</v>
      </c>
      <c r="H13" s="362" t="s">
        <v>3</v>
      </c>
      <c r="I13" s="364" t="s">
        <v>122</v>
      </c>
      <c r="J13" s="366" t="s">
        <v>124</v>
      </c>
      <c r="K13" s="366" t="s">
        <v>125</v>
      </c>
      <c r="L13" s="400" t="s">
        <v>49</v>
      </c>
    </row>
    <row r="14" spans="2:12" ht="15.75" thickBot="1">
      <c r="B14" s="703"/>
      <c r="C14" s="283"/>
      <c r="D14" s="700"/>
      <c r="E14" s="700"/>
      <c r="F14" s="359"/>
      <c r="G14" s="361"/>
      <c r="H14" s="363"/>
      <c r="I14" s="365"/>
      <c r="J14" s="367"/>
      <c r="K14" s="367"/>
      <c r="L14" s="401" t="s">
        <v>104</v>
      </c>
    </row>
    <row r="15" spans="2:12" ht="14.25" customHeight="1">
      <c r="B15" s="704"/>
      <c r="C15" s="382">
        <v>10000000000</v>
      </c>
      <c r="D15" s="382">
        <v>0</v>
      </c>
      <c r="E15" s="493">
        <v>-3500000000</v>
      </c>
      <c r="F15" s="382">
        <v>50175422</v>
      </c>
      <c r="G15" s="382">
        <v>0</v>
      </c>
      <c r="H15" s="382">
        <v>103000000</v>
      </c>
      <c r="I15" s="382">
        <v>0</v>
      </c>
      <c r="J15" s="493">
        <v>-1682768539</v>
      </c>
      <c r="K15" s="493">
        <v>953333010</v>
      </c>
      <c r="L15" s="383">
        <f>SUM(C15:K15)</f>
        <v>5923739893</v>
      </c>
    </row>
    <row r="16" spans="2:12">
      <c r="B16" s="384" t="s">
        <v>126</v>
      </c>
      <c r="C16" s="385">
        <v>0</v>
      </c>
      <c r="D16" s="382">
        <v>0</v>
      </c>
      <c r="E16" s="385">
        <v>0</v>
      </c>
      <c r="F16" s="385">
        <v>0</v>
      </c>
      <c r="G16" s="385">
        <v>0</v>
      </c>
      <c r="H16" s="385">
        <v>0</v>
      </c>
      <c r="I16" s="385">
        <v>0</v>
      </c>
      <c r="J16" s="385">
        <v>0</v>
      </c>
      <c r="K16" s="385">
        <v>0</v>
      </c>
      <c r="L16" s="386">
        <f>SUM(C16:K16)</f>
        <v>0</v>
      </c>
    </row>
    <row r="17" spans="2:13" ht="15" customHeight="1">
      <c r="B17" s="387" t="s">
        <v>238</v>
      </c>
      <c r="C17" s="388">
        <v>0</v>
      </c>
      <c r="D17" s="388">
        <v>0</v>
      </c>
      <c r="E17" s="388">
        <v>0</v>
      </c>
      <c r="F17" s="388">
        <v>0</v>
      </c>
      <c r="G17" s="388">
        <v>0</v>
      </c>
      <c r="H17" s="388">
        <v>0</v>
      </c>
      <c r="I17" s="388">
        <v>0</v>
      </c>
      <c r="J17" s="388">
        <v>0</v>
      </c>
      <c r="K17" s="388">
        <v>0</v>
      </c>
      <c r="L17" s="386">
        <f t="shared" ref="L17" si="0">SUM(C17:K17)</f>
        <v>0</v>
      </c>
    </row>
    <row r="18" spans="2:13">
      <c r="B18" s="387" t="s">
        <v>127</v>
      </c>
      <c r="C18" s="388">
        <v>0</v>
      </c>
      <c r="D18" s="388">
        <v>0</v>
      </c>
      <c r="E18" s="388">
        <v>0</v>
      </c>
      <c r="F18" s="388">
        <v>0</v>
      </c>
      <c r="G18" s="388">
        <v>0</v>
      </c>
      <c r="H18" s="388">
        <v>0</v>
      </c>
      <c r="I18" s="388">
        <v>0</v>
      </c>
      <c r="J18" s="385">
        <v>0</v>
      </c>
      <c r="K18" s="388">
        <v>0</v>
      </c>
      <c r="L18" s="386">
        <f>SUM(C18:K18)</f>
        <v>0</v>
      </c>
    </row>
    <row r="19" spans="2:13">
      <c r="B19" s="387" t="s">
        <v>440</v>
      </c>
      <c r="C19" s="388">
        <v>0</v>
      </c>
      <c r="D19" s="388">
        <v>0</v>
      </c>
      <c r="E19" s="388">
        <v>0</v>
      </c>
      <c r="F19" s="388">
        <v>0</v>
      </c>
      <c r="G19" s="388">
        <v>0</v>
      </c>
      <c r="H19" s="388">
        <v>557000000</v>
      </c>
      <c r="I19" s="388">
        <v>0</v>
      </c>
      <c r="J19" s="388">
        <v>0</v>
      </c>
      <c r="K19" s="388">
        <v>0</v>
      </c>
      <c r="L19" s="386">
        <f>SUM(C19:K19)</f>
        <v>557000000</v>
      </c>
      <c r="M19" s="126"/>
    </row>
    <row r="20" spans="2:13">
      <c r="B20" s="387" t="s">
        <v>289</v>
      </c>
      <c r="C20" s="388">
        <v>0</v>
      </c>
      <c r="D20" s="388">
        <v>0</v>
      </c>
      <c r="E20" s="388">
        <v>0</v>
      </c>
      <c r="F20" s="388">
        <v>0</v>
      </c>
      <c r="G20" s="388">
        <v>0</v>
      </c>
      <c r="H20" s="388">
        <v>0</v>
      </c>
      <c r="I20" s="388">
        <v>0</v>
      </c>
      <c r="J20" s="493">
        <v>953333010</v>
      </c>
      <c r="K20" s="493">
        <v>-953333010</v>
      </c>
      <c r="L20" s="386">
        <f>SUM(C20:K20)</f>
        <v>0</v>
      </c>
    </row>
    <row r="21" spans="2:13">
      <c r="B21" s="384" t="s">
        <v>62</v>
      </c>
      <c r="C21" s="385">
        <v>0</v>
      </c>
      <c r="D21" s="385">
        <v>0</v>
      </c>
      <c r="E21" s="385">
        <v>0</v>
      </c>
      <c r="F21" s="385">
        <v>0</v>
      </c>
      <c r="G21" s="385">
        <v>0</v>
      </c>
      <c r="H21" s="385">
        <v>0</v>
      </c>
      <c r="I21" s="385">
        <v>0</v>
      </c>
      <c r="J21" s="385">
        <v>0</v>
      </c>
      <c r="K21" s="493">
        <v>-34721216</v>
      </c>
      <c r="L21" s="797">
        <f>SUM(C21:K21)</f>
        <v>-34721216</v>
      </c>
    </row>
    <row r="22" spans="2:13">
      <c r="B22" s="389" t="s">
        <v>128</v>
      </c>
      <c r="C22" s="390">
        <f>SUM(C15:C21)</f>
        <v>10000000000</v>
      </c>
      <c r="D22" s="390">
        <f>SUM(D15:D21)</f>
        <v>0</v>
      </c>
      <c r="E22" s="495">
        <f>SUM(E15:E21)</f>
        <v>-3500000000</v>
      </c>
      <c r="F22" s="390">
        <f>SUM(F15:F21)</f>
        <v>50175422</v>
      </c>
      <c r="G22" s="390">
        <f t="shared" ref="G22:I22" si="1">SUM(G15:G21)</f>
        <v>0</v>
      </c>
      <c r="H22" s="390">
        <f>SUM(H15:H21)</f>
        <v>660000000</v>
      </c>
      <c r="I22" s="390">
        <f t="shared" si="1"/>
        <v>0</v>
      </c>
      <c r="J22" s="495">
        <f>SUM(J15:J21)</f>
        <v>-729435529</v>
      </c>
      <c r="K22" s="495">
        <f>SUM(K15:K21)</f>
        <v>-34721216</v>
      </c>
      <c r="L22" s="391">
        <f>SUM(L15:L21)</f>
        <v>6446018677</v>
      </c>
      <c r="M22" s="287"/>
    </row>
    <row r="23" spans="2:13" ht="15.75" thickBot="1">
      <c r="B23" s="392" t="s">
        <v>470</v>
      </c>
      <c r="C23" s="393">
        <v>10000000000</v>
      </c>
      <c r="D23" s="394">
        <v>0</v>
      </c>
      <c r="E23" s="494">
        <v>-3500000000</v>
      </c>
      <c r="F23" s="393">
        <v>0</v>
      </c>
      <c r="G23" s="393">
        <v>0</v>
      </c>
      <c r="H23" s="393">
        <v>103000000</v>
      </c>
      <c r="I23" s="393">
        <v>0</v>
      </c>
      <c r="J23" s="494">
        <v>-1682768539</v>
      </c>
      <c r="K23" s="494">
        <v>987871294</v>
      </c>
      <c r="L23" s="395">
        <f>SUM(C23:K23)</f>
        <v>5908102755</v>
      </c>
      <c r="M23" s="635"/>
    </row>
    <row r="24" spans="2:13">
      <c r="B24" s="381"/>
      <c r="C24" s="396"/>
      <c r="D24" s="396"/>
      <c r="E24" s="396"/>
      <c r="F24" s="396"/>
      <c r="G24" s="396"/>
      <c r="H24" s="396"/>
      <c r="I24" s="396"/>
      <c r="J24" s="396"/>
      <c r="K24" s="396"/>
      <c r="L24" s="397"/>
    </row>
    <row r="25" spans="2:13">
      <c r="B25" s="265" t="s">
        <v>689</v>
      </c>
      <c r="C25" s="381"/>
      <c r="D25" s="398"/>
      <c r="E25" s="399"/>
      <c r="F25" s="381"/>
      <c r="G25" s="381"/>
      <c r="H25" s="381"/>
      <c r="I25" s="381"/>
      <c r="J25" s="381"/>
      <c r="K25" s="636"/>
      <c r="L25" s="381"/>
    </row>
    <row r="29" spans="2:13">
      <c r="B29" s="259" t="s">
        <v>15</v>
      </c>
      <c r="D29" s="81"/>
      <c r="E29" s="259" t="s">
        <v>778</v>
      </c>
      <c r="F29" s="82"/>
      <c r="G29" s="81"/>
      <c r="H29" s="259" t="s">
        <v>780</v>
      </c>
    </row>
    <row r="30" spans="2:13">
      <c r="B30" s="259" t="s">
        <v>474</v>
      </c>
      <c r="D30" s="81"/>
      <c r="E30" s="259" t="s">
        <v>779</v>
      </c>
      <c r="F30" s="82"/>
      <c r="G30" s="81"/>
      <c r="H30" s="259" t="s">
        <v>776</v>
      </c>
    </row>
    <row r="31" spans="2:13">
      <c r="G31" s="693"/>
      <c r="H31" s="693"/>
    </row>
    <row r="32" spans="2:13">
      <c r="F32" s="693"/>
      <c r="G32" s="693"/>
      <c r="H32" s="693"/>
      <c r="I32" s="693"/>
    </row>
    <row r="46" spans="2:7">
      <c r="B46" s="693"/>
      <c r="C46" s="693"/>
      <c r="D46" s="693"/>
      <c r="E46" s="693"/>
      <c r="F46" s="693"/>
      <c r="G46" s="693"/>
    </row>
    <row r="47" spans="2:7">
      <c r="B47" s="693"/>
      <c r="C47" s="693"/>
      <c r="D47" s="693"/>
      <c r="E47" s="693"/>
      <c r="F47" s="693"/>
      <c r="G47" s="693"/>
    </row>
    <row r="48" spans="2:7">
      <c r="B48" s="693"/>
      <c r="C48" s="693"/>
      <c r="D48" s="693"/>
      <c r="E48" s="693"/>
      <c r="F48" s="693"/>
      <c r="G48" s="693"/>
    </row>
    <row r="50" spans="2:2">
      <c r="B50" s="254"/>
    </row>
    <row r="51" spans="2:2">
      <c r="B51" s="254"/>
    </row>
    <row r="52" spans="2:2">
      <c r="B52" s="254"/>
    </row>
  </sheetData>
  <mergeCells count="14">
    <mergeCell ref="B48:G48"/>
    <mergeCell ref="D13:D14"/>
    <mergeCell ref="E13:E14"/>
    <mergeCell ref="B7:L7"/>
    <mergeCell ref="B8:L8"/>
    <mergeCell ref="B11:B15"/>
    <mergeCell ref="C11:E12"/>
    <mergeCell ref="F11:I12"/>
    <mergeCell ref="J11:J12"/>
    <mergeCell ref="K11:L12"/>
    <mergeCell ref="G31:H31"/>
    <mergeCell ref="F32:I32"/>
    <mergeCell ref="B46:G46"/>
    <mergeCell ref="B47:G47"/>
  </mergeCells>
  <pageMargins left="0.70866141732283472" right="0.39370078740157483" top="1.0236220472440944" bottom="0.59055118110236227" header="0.51181102362204722" footer="0.51181102362204722"/>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7:V606"/>
  <sheetViews>
    <sheetView tabSelected="1" zoomScaleNormal="100" workbookViewId="0">
      <selection activeCell="H23" sqref="H23"/>
    </sheetView>
  </sheetViews>
  <sheetFormatPr baseColWidth="10" defaultColWidth="11.42578125" defaultRowHeight="15"/>
  <cols>
    <col min="1" max="1" width="1.28515625" style="3" customWidth="1"/>
    <col min="2" max="3" width="11.42578125" style="3"/>
    <col min="4" max="4" width="42.28515625" style="3" customWidth="1"/>
    <col min="5" max="5" width="19.7109375" style="3" customWidth="1"/>
    <col min="6" max="6" width="20.140625" style="3" customWidth="1"/>
    <col min="7" max="7" width="19.140625" style="3" customWidth="1"/>
    <col min="8" max="8" width="18.7109375" style="3" customWidth="1"/>
    <col min="9" max="9" width="15.7109375" style="3" bestFit="1" customWidth="1"/>
    <col min="10" max="10" width="13.28515625" style="3" bestFit="1" customWidth="1"/>
    <col min="11" max="11" width="18.28515625" style="3" bestFit="1" customWidth="1"/>
    <col min="12" max="12" width="5.7109375" style="3" bestFit="1" customWidth="1"/>
    <col min="13" max="13" width="18.7109375" style="3" bestFit="1" customWidth="1"/>
    <col min="14" max="14" width="12.42578125" style="3" customWidth="1"/>
    <col min="15" max="15" width="15.28515625" style="3" customWidth="1"/>
    <col min="16" max="17" width="11.42578125" style="3"/>
    <col min="18" max="18" width="13.85546875" style="3" customWidth="1"/>
    <col min="19" max="19" width="11.42578125" style="3"/>
    <col min="20" max="20" width="18.140625" style="3" bestFit="1" customWidth="1"/>
    <col min="21" max="21" width="27" style="3" bestFit="1" customWidth="1"/>
    <col min="22" max="16384" width="11.42578125" style="3"/>
  </cols>
  <sheetData>
    <row r="7" spans="2:15">
      <c r="B7" s="129" t="s">
        <v>797</v>
      </c>
    </row>
    <row r="9" spans="2:15">
      <c r="B9" s="34" t="s">
        <v>293</v>
      </c>
    </row>
    <row r="10" spans="2:15">
      <c r="B10" s="3" t="s">
        <v>798</v>
      </c>
      <c r="O10" s="27"/>
    </row>
    <row r="12" spans="2:15">
      <c r="B12" s="34" t="s">
        <v>294</v>
      </c>
    </row>
    <row r="13" spans="2:15">
      <c r="B13" s="3" t="s">
        <v>464</v>
      </c>
    </row>
    <row r="14" spans="2:15">
      <c r="B14" s="3" t="s">
        <v>576</v>
      </c>
    </row>
    <row r="15" spans="2:15">
      <c r="B15" s="3" t="s">
        <v>588</v>
      </c>
    </row>
    <row r="16" spans="2:15">
      <c r="B16" s="3" t="s">
        <v>589</v>
      </c>
    </row>
    <row r="17" spans="2:21">
      <c r="B17" s="3" t="s">
        <v>580</v>
      </c>
    </row>
    <row r="18" spans="2:21">
      <c r="B18" s="3" t="s">
        <v>465</v>
      </c>
    </row>
    <row r="19" spans="2:21">
      <c r="B19" s="3" t="s">
        <v>466</v>
      </c>
    </row>
    <row r="21" spans="2:21">
      <c r="B21" s="34" t="s">
        <v>295</v>
      </c>
      <c r="C21" s="33" t="s">
        <v>296</v>
      </c>
      <c r="D21" s="33"/>
      <c r="E21" s="33"/>
    </row>
    <row r="22" spans="2:21">
      <c r="B22" s="3" t="s">
        <v>598</v>
      </c>
    </row>
    <row r="23" spans="2:21">
      <c r="B23" s="3" t="s">
        <v>803</v>
      </c>
    </row>
    <row r="24" spans="2:21">
      <c r="T24" s="9"/>
    </row>
    <row r="25" spans="2:21">
      <c r="B25" s="34" t="s">
        <v>763</v>
      </c>
      <c r="C25" s="33"/>
      <c r="D25" s="33"/>
      <c r="E25" s="33"/>
      <c r="F25" s="33"/>
      <c r="G25" s="33"/>
      <c r="T25" s="9"/>
      <c r="U25" s="328"/>
    </row>
    <row r="26" spans="2:21">
      <c r="B26" s="3" t="s">
        <v>764</v>
      </c>
      <c r="C26" s="33"/>
      <c r="D26" s="33"/>
      <c r="E26" s="33"/>
      <c r="F26" s="33"/>
      <c r="G26" s="33"/>
      <c r="T26" s="9"/>
      <c r="U26" s="328"/>
    </row>
    <row r="27" spans="2:21">
      <c r="C27" s="33"/>
      <c r="D27" s="33"/>
      <c r="E27" s="33"/>
      <c r="F27" s="33"/>
      <c r="G27" s="33"/>
      <c r="T27" s="9"/>
      <c r="U27" s="328"/>
    </row>
    <row r="28" spans="2:21">
      <c r="B28" s="34" t="s">
        <v>297</v>
      </c>
      <c r="C28" s="33" t="s">
        <v>298</v>
      </c>
      <c r="D28" s="33"/>
      <c r="E28" s="33"/>
      <c r="F28" s="33"/>
      <c r="G28" s="33"/>
      <c r="U28" s="9"/>
    </row>
    <row r="30" spans="2:21">
      <c r="B30" s="3" t="s">
        <v>707</v>
      </c>
    </row>
    <row r="31" spans="2:21">
      <c r="B31" s="3" t="s">
        <v>708</v>
      </c>
    </row>
    <row r="32" spans="2:21">
      <c r="B32" s="3" t="s">
        <v>710</v>
      </c>
    </row>
    <row r="33" spans="2:18">
      <c r="B33" s="3" t="s">
        <v>709</v>
      </c>
    </row>
    <row r="35" spans="2:18">
      <c r="B35" s="34" t="s">
        <v>299</v>
      </c>
      <c r="C35" s="33" t="s">
        <v>300</v>
      </c>
      <c r="D35" s="33"/>
    </row>
    <row r="36" spans="2:18">
      <c r="B36" s="1" t="s">
        <v>313</v>
      </c>
    </row>
    <row r="37" spans="2:18">
      <c r="B37" s="3" t="s">
        <v>314</v>
      </c>
    </row>
    <row r="38" spans="2:18">
      <c r="B38" s="3" t="s">
        <v>315</v>
      </c>
    </row>
    <row r="40" spans="2:18">
      <c r="B40" s="11" t="s">
        <v>316</v>
      </c>
      <c r="C40" s="33" t="s">
        <v>317</v>
      </c>
      <c r="D40" s="33"/>
    </row>
    <row r="41" spans="2:18">
      <c r="B41" s="3" t="s">
        <v>301</v>
      </c>
    </row>
    <row r="43" spans="2:18">
      <c r="B43" s="11" t="s">
        <v>302</v>
      </c>
      <c r="C43" s="33" t="s">
        <v>303</v>
      </c>
      <c r="D43" s="33"/>
    </row>
    <row r="44" spans="2:18">
      <c r="B44" s="670" t="s">
        <v>389</v>
      </c>
      <c r="C44" s="670"/>
      <c r="D44" s="670"/>
      <c r="E44" s="670"/>
      <c r="F44" s="670"/>
      <c r="G44" s="670"/>
      <c r="H44" s="670"/>
      <c r="I44" s="670"/>
      <c r="J44" s="670"/>
      <c r="K44" s="670"/>
      <c r="L44" s="670"/>
      <c r="M44" s="670"/>
      <c r="N44" s="670"/>
      <c r="O44" s="670"/>
      <c r="P44" s="670"/>
      <c r="Q44" s="670"/>
      <c r="R44" s="670"/>
    </row>
    <row r="45" spans="2:18" ht="29.25" customHeight="1">
      <c r="B45" s="732" t="s">
        <v>390</v>
      </c>
      <c r="C45" s="670"/>
      <c r="D45" s="670"/>
      <c r="E45" s="670"/>
      <c r="F45" s="670"/>
      <c r="G45" s="670"/>
      <c r="H45" s="670"/>
      <c r="I45" s="670"/>
      <c r="J45" s="670"/>
      <c r="K45" s="670"/>
      <c r="L45" s="670"/>
      <c r="M45" s="670"/>
      <c r="N45" s="670"/>
      <c r="O45" s="670"/>
      <c r="P45" s="670"/>
      <c r="Q45" s="670"/>
      <c r="R45" s="670"/>
    </row>
    <row r="46" spans="2:18" ht="18.75" customHeight="1">
      <c r="B46" s="733" t="s">
        <v>392</v>
      </c>
      <c r="C46" s="733"/>
      <c r="D46" s="733"/>
      <c r="E46" s="733"/>
      <c r="F46" s="733"/>
      <c r="G46" s="733"/>
      <c r="H46" s="733"/>
      <c r="I46" s="733"/>
      <c r="J46" s="733"/>
      <c r="K46" s="733"/>
      <c r="L46" s="733"/>
      <c r="M46" s="733"/>
      <c r="N46" s="733"/>
      <c r="O46" s="733"/>
      <c r="P46" s="733"/>
      <c r="Q46" s="733"/>
      <c r="R46" s="733"/>
    </row>
    <row r="47" spans="2:18">
      <c r="B47" s="3" t="s">
        <v>391</v>
      </c>
    </row>
    <row r="49" spans="2:22">
      <c r="B49" s="11" t="s">
        <v>304</v>
      </c>
      <c r="C49" s="33" t="s">
        <v>581</v>
      </c>
    </row>
    <row r="50" spans="2:22">
      <c r="B50" s="3" t="s">
        <v>582</v>
      </c>
    </row>
    <row r="52" spans="2:22">
      <c r="B52" s="11" t="s">
        <v>307</v>
      </c>
      <c r="C52" s="33" t="s">
        <v>305</v>
      </c>
      <c r="D52" s="33"/>
    </row>
    <row r="53" spans="2:22">
      <c r="B53" s="3" t="s">
        <v>306</v>
      </c>
    </row>
    <row r="55" spans="2:22">
      <c r="B55" s="34" t="s">
        <v>307</v>
      </c>
      <c r="C55" s="33" t="s">
        <v>308</v>
      </c>
      <c r="D55" s="33"/>
    </row>
    <row r="56" spans="2:22">
      <c r="B56" s="3" t="s">
        <v>309</v>
      </c>
    </row>
    <row r="58" spans="2:22">
      <c r="B58" s="34" t="s">
        <v>310</v>
      </c>
      <c r="C58" s="34" t="s">
        <v>311</v>
      </c>
      <c r="D58" s="34"/>
    </row>
    <row r="59" spans="2:22">
      <c r="B59" s="3" t="s">
        <v>312</v>
      </c>
    </row>
    <row r="61" spans="2:22">
      <c r="B61" s="129" t="s">
        <v>274</v>
      </c>
      <c r="K61" s="254"/>
      <c r="L61" s="260"/>
    </row>
    <row r="62" spans="2:22">
      <c r="K62" s="259"/>
      <c r="L62" s="259"/>
      <c r="M62" s="259"/>
      <c r="N62" s="259"/>
      <c r="O62" s="259"/>
      <c r="P62" s="259"/>
      <c r="Q62" s="259"/>
      <c r="R62" s="259"/>
      <c r="S62" s="259"/>
      <c r="T62" s="259"/>
      <c r="U62" s="259"/>
      <c r="V62" s="259"/>
    </row>
    <row r="63" spans="2:22">
      <c r="B63" s="129" t="s">
        <v>621</v>
      </c>
      <c r="K63" s="259"/>
      <c r="L63" s="259"/>
      <c r="M63" s="259"/>
      <c r="Q63" s="259"/>
      <c r="R63" s="259"/>
      <c r="S63" s="259"/>
      <c r="T63" s="259"/>
      <c r="U63" s="259"/>
      <c r="V63" s="259"/>
    </row>
    <row r="64" spans="2:22">
      <c r="B64" s="34"/>
      <c r="K64" s="258"/>
    </row>
    <row r="65" spans="2:21" ht="47.25" customHeight="1">
      <c r="B65" s="731" t="s">
        <v>804</v>
      </c>
      <c r="C65" s="731"/>
      <c r="D65" s="731"/>
      <c r="E65" s="731"/>
      <c r="F65" s="731"/>
      <c r="G65" s="731"/>
      <c r="H65" s="731"/>
      <c r="I65" s="731"/>
      <c r="J65" s="731"/>
      <c r="K65" s="731"/>
      <c r="L65" s="731"/>
      <c r="M65" s="731"/>
      <c r="N65" s="731"/>
      <c r="O65" s="42"/>
      <c r="U65" s="42"/>
    </row>
    <row r="66" spans="2:21" s="27" customFormat="1" ht="55.5" customHeight="1">
      <c r="B66" s="731" t="s">
        <v>805</v>
      </c>
      <c r="C66" s="731"/>
      <c r="D66" s="731"/>
      <c r="E66" s="731"/>
      <c r="F66" s="731"/>
      <c r="G66" s="731"/>
      <c r="H66" s="731"/>
      <c r="I66" s="731"/>
      <c r="J66" s="731"/>
      <c r="K66" s="731"/>
      <c r="L66" s="731"/>
      <c r="M66" s="731"/>
      <c r="N66" s="731"/>
      <c r="O66" s="380"/>
      <c r="P66" s="42"/>
      <c r="Q66" s="42"/>
      <c r="R66" s="42"/>
      <c r="S66" s="42"/>
      <c r="T66" s="42"/>
      <c r="U66" s="380"/>
    </row>
    <row r="67" spans="2:21" ht="15.75" thickBot="1">
      <c r="E67" s="609">
        <v>45930</v>
      </c>
      <c r="F67" s="609">
        <v>45565</v>
      </c>
      <c r="G67" s="609">
        <v>45657</v>
      </c>
    </row>
    <row r="68" spans="2:21" ht="45.75" customHeight="1" thickBot="1">
      <c r="D68" s="377"/>
      <c r="E68" s="379" t="s">
        <v>447</v>
      </c>
      <c r="F68" s="379" t="s">
        <v>448</v>
      </c>
      <c r="G68" s="379" t="s">
        <v>285</v>
      </c>
    </row>
    <row r="69" spans="2:21" ht="15.75" thickBot="1">
      <c r="D69" s="378" t="s">
        <v>225</v>
      </c>
      <c r="E69" s="403">
        <v>6952.1</v>
      </c>
      <c r="F69" s="403">
        <v>7798.9</v>
      </c>
      <c r="G69" s="403">
        <v>7812.22</v>
      </c>
    </row>
    <row r="70" spans="2:21" ht="15.75" thickBot="1">
      <c r="D70" s="378" t="s">
        <v>226</v>
      </c>
      <c r="E70" s="580">
        <v>6970.65</v>
      </c>
      <c r="F70" s="579">
        <v>7796.79</v>
      </c>
      <c r="G70" s="403">
        <v>7843.41</v>
      </c>
    </row>
    <row r="72" spans="2:21">
      <c r="B72" s="34" t="s">
        <v>363</v>
      </c>
    </row>
    <row r="73" spans="2:21">
      <c r="B73" s="734" t="s">
        <v>31</v>
      </c>
      <c r="C73" s="734"/>
      <c r="D73" s="734"/>
      <c r="E73" s="734"/>
      <c r="F73" s="734"/>
      <c r="G73" s="734"/>
      <c r="H73" s="734"/>
      <c r="I73" s="734"/>
      <c r="J73" s="734"/>
      <c r="K73" s="734"/>
    </row>
    <row r="74" spans="2:21" ht="15.75" thickBot="1"/>
    <row r="75" spans="2:21" ht="30">
      <c r="D75" s="713" t="s">
        <v>441</v>
      </c>
      <c r="E75" s="130" t="s">
        <v>33</v>
      </c>
      <c r="F75" s="130" t="s">
        <v>33</v>
      </c>
      <c r="G75" s="716" t="s">
        <v>444</v>
      </c>
      <c r="H75" s="131" t="s">
        <v>432</v>
      </c>
      <c r="I75" s="132" t="s">
        <v>33</v>
      </c>
      <c r="J75" s="716" t="s">
        <v>287</v>
      </c>
      <c r="K75" s="133" t="s">
        <v>394</v>
      </c>
    </row>
    <row r="76" spans="2:21">
      <c r="D76" s="714"/>
      <c r="E76" s="736" t="s">
        <v>14</v>
      </c>
      <c r="F76" s="738" t="s">
        <v>34</v>
      </c>
      <c r="G76" s="717"/>
      <c r="H76" s="272" t="s">
        <v>286</v>
      </c>
      <c r="I76" s="740" t="s">
        <v>34</v>
      </c>
      <c r="J76" s="717"/>
      <c r="K76" s="273" t="s">
        <v>286</v>
      </c>
    </row>
    <row r="77" spans="2:21" ht="15.75" thickBot="1">
      <c r="D77" s="715"/>
      <c r="E77" s="737"/>
      <c r="F77" s="739"/>
      <c r="G77" s="718"/>
      <c r="H77" s="134">
        <v>45930</v>
      </c>
      <c r="I77" s="741"/>
      <c r="J77" s="718"/>
      <c r="K77" s="135">
        <v>45657</v>
      </c>
    </row>
    <row r="78" spans="2:21">
      <c r="D78" s="136" t="s">
        <v>35</v>
      </c>
      <c r="E78" s="137"/>
      <c r="F78" s="138"/>
      <c r="G78" s="138"/>
      <c r="H78" s="139"/>
      <c r="I78" s="139"/>
      <c r="J78" s="139"/>
      <c r="K78" s="581"/>
    </row>
    <row r="79" spans="2:21" s="34" customFormat="1">
      <c r="D79" s="140" t="s">
        <v>72</v>
      </c>
      <c r="E79" s="146"/>
      <c r="F79" s="147"/>
      <c r="G79" s="147"/>
      <c r="H79" s="148"/>
      <c r="I79" s="147"/>
      <c r="J79" s="148"/>
      <c r="K79" s="582">
        <f>+K82+K86+K90</f>
        <v>2292419789.8550005</v>
      </c>
    </row>
    <row r="80" spans="2:21" s="34" customFormat="1">
      <c r="D80" s="140" t="s">
        <v>409</v>
      </c>
      <c r="E80" s="146"/>
      <c r="F80" s="147"/>
      <c r="G80" s="147"/>
      <c r="H80" s="148"/>
      <c r="I80" s="148"/>
      <c r="J80" s="148"/>
      <c r="K80" s="582"/>
    </row>
    <row r="81" spans="4:11">
      <c r="D81" s="144" t="s">
        <v>129</v>
      </c>
      <c r="E81" s="145" t="s">
        <v>227</v>
      </c>
      <c r="F81" s="583">
        <v>0</v>
      </c>
      <c r="G81" s="522"/>
      <c r="H81" s="520">
        <v>0</v>
      </c>
      <c r="I81" s="142"/>
      <c r="J81" s="142"/>
      <c r="K81" s="650">
        <v>0</v>
      </c>
    </row>
    <row r="82" spans="4:11" s="34" customFormat="1">
      <c r="D82" s="140" t="s">
        <v>410</v>
      </c>
      <c r="E82" s="146"/>
      <c r="F82" s="147">
        <f>+F83</f>
        <v>204068.82</v>
      </c>
      <c r="G82" s="236"/>
      <c r="H82" s="521">
        <f>+H83</f>
        <v>1418706843.5220001</v>
      </c>
      <c r="I82" s="147">
        <f>+I83</f>
        <v>147132.73000000001</v>
      </c>
      <c r="J82" s="236"/>
      <c r="K82" s="582">
        <f>+K83</f>
        <v>1149433255.9606001</v>
      </c>
    </row>
    <row r="83" spans="4:11">
      <c r="D83" s="255" t="s">
        <v>411</v>
      </c>
      <c r="E83" s="145" t="s">
        <v>227</v>
      </c>
      <c r="F83" s="585">
        <v>204068.82</v>
      </c>
      <c r="G83" s="522">
        <v>6952.1</v>
      </c>
      <c r="H83" s="520">
        <f>+F83*G83</f>
        <v>1418706843.5220001</v>
      </c>
      <c r="I83" s="142">
        <v>147132.73000000001</v>
      </c>
      <c r="J83" s="256">
        <v>7812.22</v>
      </c>
      <c r="K83" s="584">
        <f>+I83*J83</f>
        <v>1149433255.9606001</v>
      </c>
    </row>
    <row r="84" spans="4:11" s="34" customFormat="1">
      <c r="D84" s="151" t="s">
        <v>355</v>
      </c>
      <c r="E84" s="152"/>
      <c r="F84" s="147"/>
      <c r="G84" s="147"/>
      <c r="H84" s="520"/>
      <c r="I84" s="147"/>
      <c r="J84" s="147"/>
      <c r="K84" s="584"/>
    </row>
    <row r="85" spans="4:11">
      <c r="D85" s="149" t="s">
        <v>468</v>
      </c>
      <c r="E85" s="145" t="s">
        <v>227</v>
      </c>
      <c r="F85" s="142"/>
      <c r="G85" s="522">
        <v>6952.1</v>
      </c>
      <c r="H85" s="520"/>
      <c r="I85" s="142"/>
      <c r="J85" s="256"/>
      <c r="K85" s="650">
        <v>0</v>
      </c>
    </row>
    <row r="86" spans="4:11" s="34" customFormat="1">
      <c r="D86" s="151" t="s">
        <v>42</v>
      </c>
      <c r="E86" s="152"/>
      <c r="F86" s="289">
        <f>+F87</f>
        <v>28163.9</v>
      </c>
      <c r="G86" s="147"/>
      <c r="H86" s="521">
        <f>+H87</f>
        <v>195798249.19000003</v>
      </c>
      <c r="I86" s="289">
        <f>+I87</f>
        <v>123445.71</v>
      </c>
      <c r="J86" s="147"/>
      <c r="K86" s="582">
        <f>+K87</f>
        <v>964385044.57620013</v>
      </c>
    </row>
    <row r="87" spans="4:11">
      <c r="D87" s="149" t="s">
        <v>572</v>
      </c>
      <c r="E87" s="145" t="s">
        <v>227</v>
      </c>
      <c r="F87" s="150">
        <v>28163.9</v>
      </c>
      <c r="G87" s="522">
        <v>6952.1</v>
      </c>
      <c r="H87" s="520">
        <f>+F87*G87</f>
        <v>195798249.19000003</v>
      </c>
      <c r="I87" s="150">
        <v>123445.71</v>
      </c>
      <c r="J87" s="256">
        <v>7812.22</v>
      </c>
      <c r="K87" s="584">
        <f>+I87*J87</f>
        <v>964385044.57620013</v>
      </c>
    </row>
    <row r="88" spans="4:11" s="34" customFormat="1">
      <c r="D88" s="151" t="s">
        <v>600</v>
      </c>
      <c r="E88" s="152"/>
      <c r="F88" s="289">
        <f>+F89</f>
        <v>0</v>
      </c>
      <c r="G88" s="147"/>
      <c r="H88" s="521">
        <f>+H89</f>
        <v>0</v>
      </c>
      <c r="I88" s="289"/>
      <c r="J88" s="147"/>
      <c r="K88" s="584"/>
    </row>
    <row r="89" spans="4:11">
      <c r="D89" s="149" t="s">
        <v>601</v>
      </c>
      <c r="E89" s="145" t="s">
        <v>227</v>
      </c>
      <c r="F89" s="150">
        <v>0</v>
      </c>
      <c r="G89" s="522"/>
      <c r="H89" s="520">
        <f t="shared" ref="H89:H100" si="0">+F89*G89</f>
        <v>0</v>
      </c>
      <c r="I89" s="150"/>
      <c r="J89" s="256"/>
      <c r="K89" s="650">
        <f t="shared" ref="K89" si="1">+I89*J89</f>
        <v>0</v>
      </c>
    </row>
    <row r="90" spans="4:11" s="34" customFormat="1">
      <c r="D90" s="151" t="s">
        <v>602</v>
      </c>
      <c r="E90" s="152"/>
      <c r="F90" s="289">
        <f>+F91</f>
        <v>19904.439999999999</v>
      </c>
      <c r="G90" s="331"/>
      <c r="H90" s="521">
        <f>+H91</f>
        <v>138377657.324</v>
      </c>
      <c r="I90" s="587">
        <f>+I91</f>
        <v>22861.81</v>
      </c>
      <c r="J90" s="289"/>
      <c r="K90" s="588">
        <f>+K91</f>
        <v>178601489.31820002</v>
      </c>
    </row>
    <row r="91" spans="4:11">
      <c r="D91" s="149" t="s">
        <v>232</v>
      </c>
      <c r="E91" s="145" t="s">
        <v>227</v>
      </c>
      <c r="F91" s="586">
        <v>19904.439999999999</v>
      </c>
      <c r="G91" s="522">
        <v>6952.1</v>
      </c>
      <c r="H91" s="520">
        <f t="shared" si="0"/>
        <v>138377657.324</v>
      </c>
      <c r="I91" s="150">
        <v>22861.81</v>
      </c>
      <c r="J91" s="256">
        <v>7812.22</v>
      </c>
      <c r="K91" s="584">
        <f>+I91*J91</f>
        <v>178601489.31820002</v>
      </c>
    </row>
    <row r="92" spans="4:11" s="34" customFormat="1">
      <c r="D92" s="151" t="s">
        <v>408</v>
      </c>
      <c r="E92" s="152"/>
      <c r="F92" s="147"/>
      <c r="G92" s="517"/>
      <c r="H92" s="520"/>
      <c r="I92" s="331">
        <f>+I93+I99</f>
        <v>668430.05000000005</v>
      </c>
      <c r="J92" s="517"/>
      <c r="K92" s="582">
        <f>+K93+K99</f>
        <v>5221922605.2110004</v>
      </c>
    </row>
    <row r="93" spans="4:11" s="34" customFormat="1">
      <c r="D93" s="151" t="s">
        <v>29</v>
      </c>
      <c r="E93" s="152"/>
      <c r="F93" s="147">
        <f>+F94+F95+F96+F97+F98</f>
        <v>349553.32000000007</v>
      </c>
      <c r="G93" s="331"/>
      <c r="H93" s="521">
        <f>+H94+H95+H96+H97</f>
        <v>2082524635.9720004</v>
      </c>
      <c r="I93" s="147">
        <f>+I94+I95+I96+I97</f>
        <v>631689.53</v>
      </c>
      <c r="J93" s="331"/>
      <c r="K93" s="236">
        <f>+K94+K95+K96+K97</f>
        <v>4934897580.0566006</v>
      </c>
    </row>
    <row r="94" spans="4:11">
      <c r="D94" s="153" t="s">
        <v>603</v>
      </c>
      <c r="E94" s="145" t="s">
        <v>227</v>
      </c>
      <c r="F94" s="798">
        <v>109739.74</v>
      </c>
      <c r="G94" s="522">
        <v>6952.1</v>
      </c>
      <c r="H94" s="520">
        <f t="shared" si="0"/>
        <v>762921646.45400012</v>
      </c>
      <c r="I94" s="142">
        <v>109739.73999999999</v>
      </c>
      <c r="J94" s="256">
        <v>7812.22</v>
      </c>
      <c r="K94" s="584">
        <f>+I94*J94</f>
        <v>857310991.62279999</v>
      </c>
    </row>
    <row r="95" spans="4:11">
      <c r="D95" s="153" t="s">
        <v>706</v>
      </c>
      <c r="E95" s="145" t="s">
        <v>227</v>
      </c>
      <c r="F95" s="798">
        <v>59474.2</v>
      </c>
      <c r="G95" s="522">
        <v>6952.1</v>
      </c>
      <c r="H95" s="520">
        <f t="shared" si="0"/>
        <v>413470585.81999999</v>
      </c>
      <c r="I95" s="142">
        <v>110320.35</v>
      </c>
      <c r="J95" s="256">
        <v>7812.22</v>
      </c>
      <c r="K95" s="584">
        <f t="shared" ref="K95:K98" si="2">+I95*J95</f>
        <v>861846844.67700005</v>
      </c>
    </row>
    <row r="96" spans="4:11">
      <c r="D96" s="153" t="s">
        <v>705</v>
      </c>
      <c r="E96" s="145" t="s">
        <v>227</v>
      </c>
      <c r="F96" s="798">
        <v>100014.6</v>
      </c>
      <c r="G96" s="522">
        <v>6952.1</v>
      </c>
      <c r="H96" s="520">
        <f>+F96*G96</f>
        <v>695311500.66000009</v>
      </c>
      <c r="I96" s="142">
        <v>381304.66000000003</v>
      </c>
      <c r="J96" s="256">
        <v>7812.22</v>
      </c>
      <c r="K96" s="584">
        <f t="shared" si="2"/>
        <v>2978835890.9452004</v>
      </c>
    </row>
    <row r="97" spans="4:13">
      <c r="D97" s="153" t="s">
        <v>703</v>
      </c>
      <c r="E97" s="145" t="s">
        <v>227</v>
      </c>
      <c r="F97" s="798">
        <v>30324.78</v>
      </c>
      <c r="G97" s="522">
        <v>6952.1</v>
      </c>
      <c r="H97" s="520">
        <f t="shared" si="0"/>
        <v>210820903.03800002</v>
      </c>
      <c r="I97" s="142">
        <v>30324.78</v>
      </c>
      <c r="J97" s="256">
        <v>7812.22</v>
      </c>
      <c r="K97" s="584">
        <f t="shared" si="2"/>
        <v>236903852.8116</v>
      </c>
    </row>
    <row r="98" spans="4:13">
      <c r="D98" s="153" t="s">
        <v>796</v>
      </c>
      <c r="E98" s="145" t="s">
        <v>227</v>
      </c>
      <c r="F98" s="150">
        <v>50000</v>
      </c>
      <c r="G98" s="522">
        <v>6952.1</v>
      </c>
      <c r="H98" s="520">
        <f t="shared" si="0"/>
        <v>347605000</v>
      </c>
      <c r="I98" s="649">
        <v>0</v>
      </c>
      <c r="J98" s="256"/>
      <c r="K98" s="650">
        <f t="shared" si="2"/>
        <v>0</v>
      </c>
    </row>
    <row r="99" spans="4:13" s="34" customFormat="1">
      <c r="D99" s="151" t="s">
        <v>602</v>
      </c>
      <c r="E99" s="152"/>
      <c r="F99" s="289">
        <f>+F100</f>
        <v>16932.046574244308</v>
      </c>
      <c r="G99" s="331"/>
      <c r="H99" s="521">
        <f>+H100</f>
        <v>117713280.98880386</v>
      </c>
      <c r="I99" s="587">
        <f>+I100</f>
        <v>36740.520000000004</v>
      </c>
      <c r="J99" s="289"/>
      <c r="K99" s="588">
        <f>+K100</f>
        <v>287025025.15440005</v>
      </c>
    </row>
    <row r="100" spans="4:13">
      <c r="D100" s="149" t="s">
        <v>233</v>
      </c>
      <c r="E100" s="145" t="s">
        <v>227</v>
      </c>
      <c r="F100" s="150">
        <v>16932.046574244308</v>
      </c>
      <c r="G100" s="522">
        <v>6952.1</v>
      </c>
      <c r="H100" s="520">
        <f t="shared" si="0"/>
        <v>117713280.98880386</v>
      </c>
      <c r="I100" s="150">
        <v>36740.520000000004</v>
      </c>
      <c r="J100" s="256">
        <v>7812.22</v>
      </c>
      <c r="K100" s="584">
        <f>+I100*J100</f>
        <v>287025025.15440005</v>
      </c>
    </row>
    <row r="101" spans="4:13" s="34" customFormat="1" ht="15.75" thickBot="1">
      <c r="D101" s="333" t="s">
        <v>414</v>
      </c>
      <c r="E101" s="518"/>
      <c r="F101" s="335">
        <f>+F82+F99+F93+F90+F88+F86</f>
        <v>618622.52657424437</v>
      </c>
      <c r="G101" s="519"/>
      <c r="H101" s="337">
        <f>+H83+H87+H89+H91+H95+H96+H97+H100</f>
        <v>3190199020.5428047</v>
      </c>
      <c r="I101" s="335">
        <f>+I82+I86+I90+I93+I99</f>
        <v>961870.3</v>
      </c>
      <c r="J101" s="335"/>
      <c r="K101" s="589">
        <f>+K79+K92</f>
        <v>7514342395.0660009</v>
      </c>
      <c r="M101" s="523"/>
    </row>
    <row r="102" spans="4:13" ht="30">
      <c r="D102" s="713" t="s">
        <v>441</v>
      </c>
      <c r="E102" s="130" t="s">
        <v>33</v>
      </c>
      <c r="F102" s="130" t="s">
        <v>33</v>
      </c>
      <c r="G102" s="716" t="s">
        <v>444</v>
      </c>
      <c r="H102" s="131" t="s">
        <v>432</v>
      </c>
      <c r="I102" s="132" t="s">
        <v>33</v>
      </c>
      <c r="J102" s="716" t="s">
        <v>287</v>
      </c>
      <c r="K102" s="133" t="s">
        <v>394</v>
      </c>
    </row>
    <row r="103" spans="4:13">
      <c r="D103" s="714"/>
      <c r="E103" s="736" t="s">
        <v>14</v>
      </c>
      <c r="F103" s="738" t="s">
        <v>34</v>
      </c>
      <c r="G103" s="717"/>
      <c r="H103" s="272" t="s">
        <v>286</v>
      </c>
      <c r="I103" s="740" t="s">
        <v>34</v>
      </c>
      <c r="J103" s="717"/>
      <c r="K103" s="273" t="s">
        <v>286</v>
      </c>
    </row>
    <row r="104" spans="4:13" ht="15.75" thickBot="1">
      <c r="D104" s="715"/>
      <c r="E104" s="737"/>
      <c r="F104" s="739"/>
      <c r="G104" s="718"/>
      <c r="H104" s="134">
        <f>+H77</f>
        <v>45930</v>
      </c>
      <c r="I104" s="741"/>
      <c r="J104" s="718"/>
      <c r="K104" s="135">
        <f>+K77</f>
        <v>45657</v>
      </c>
    </row>
    <row r="105" spans="4:13">
      <c r="D105" s="136" t="s">
        <v>4</v>
      </c>
      <c r="E105" s="137"/>
      <c r="F105" s="138"/>
      <c r="G105" s="138"/>
      <c r="H105" s="139"/>
      <c r="I105" s="139"/>
      <c r="J105" s="139"/>
      <c r="K105" s="516"/>
    </row>
    <row r="106" spans="4:13">
      <c r="D106" s="151" t="s">
        <v>36</v>
      </c>
      <c r="E106" s="146"/>
      <c r="F106" s="147">
        <f>+F107</f>
        <v>323</v>
      </c>
      <c r="G106" s="147"/>
      <c r="H106" s="526">
        <f>+H107</f>
        <v>2251616.85</v>
      </c>
      <c r="I106" s="147"/>
      <c r="J106" s="148"/>
      <c r="K106" s="526">
        <f>+K107</f>
        <v>0</v>
      </c>
    </row>
    <row r="107" spans="4:13">
      <c r="D107" s="151" t="s">
        <v>406</v>
      </c>
      <c r="E107" s="146"/>
      <c r="F107" s="147">
        <f>+F108</f>
        <v>323</v>
      </c>
      <c r="G107" s="147"/>
      <c r="H107" s="526">
        <f>+H108</f>
        <v>2251616.85</v>
      </c>
      <c r="I107" s="147">
        <f>+I108</f>
        <v>0</v>
      </c>
      <c r="J107" s="148"/>
      <c r="K107" s="526">
        <f>+K108</f>
        <v>0</v>
      </c>
    </row>
    <row r="108" spans="4:13">
      <c r="D108" s="149" t="s">
        <v>360</v>
      </c>
      <c r="E108" s="145" t="s">
        <v>227</v>
      </c>
      <c r="F108" s="142">
        <v>323</v>
      </c>
      <c r="G108" s="522">
        <v>6970.95</v>
      </c>
      <c r="H108" s="525">
        <f>+F108*G108</f>
        <v>2251616.85</v>
      </c>
      <c r="I108" s="142">
        <v>0</v>
      </c>
      <c r="J108" s="154"/>
      <c r="K108" s="525">
        <f>+NOTAS!I108*NOTAS!J108</f>
        <v>0</v>
      </c>
    </row>
    <row r="109" spans="4:13" hidden="1">
      <c r="D109" s="151" t="s">
        <v>73</v>
      </c>
      <c r="E109" s="141"/>
      <c r="F109" s="142"/>
      <c r="G109" s="527"/>
      <c r="H109" s="525"/>
      <c r="I109" s="143"/>
      <c r="J109" s="143"/>
      <c r="K109" s="525"/>
    </row>
    <row r="110" spans="4:13" hidden="1">
      <c r="D110" s="149" t="s">
        <v>132</v>
      </c>
      <c r="E110" s="145" t="s">
        <v>227</v>
      </c>
      <c r="F110" s="142"/>
      <c r="G110" s="142"/>
      <c r="H110" s="525">
        <v>0</v>
      </c>
      <c r="I110" s="143">
        <v>0</v>
      </c>
      <c r="J110" s="142"/>
      <c r="K110" s="525">
        <v>0</v>
      </c>
    </row>
    <row r="111" spans="4:13" ht="15.75" thickBot="1">
      <c r="D111" s="333" t="s">
        <v>407</v>
      </c>
      <c r="E111" s="334"/>
      <c r="F111" s="335">
        <f>+F106</f>
        <v>323</v>
      </c>
      <c r="G111" s="336"/>
      <c r="H111" s="524">
        <f>+H106</f>
        <v>2251616.85</v>
      </c>
      <c r="I111" s="335">
        <f>+I106</f>
        <v>0</v>
      </c>
      <c r="J111" s="336"/>
      <c r="K111" s="524">
        <f>+K106</f>
        <v>0</v>
      </c>
    </row>
    <row r="113" spans="2:13">
      <c r="B113" s="34" t="s">
        <v>364</v>
      </c>
      <c r="F113" s="258"/>
      <c r="G113" s="258"/>
      <c r="H113" s="258"/>
    </row>
    <row r="114" spans="2:13" ht="15.75" thickBot="1">
      <c r="F114" s="609">
        <v>45930</v>
      </c>
      <c r="G114" s="609"/>
      <c r="H114" s="609">
        <v>45565</v>
      </c>
    </row>
    <row r="115" spans="2:13" ht="45">
      <c r="D115" s="192" t="s">
        <v>133</v>
      </c>
      <c r="E115" s="186" t="s">
        <v>449</v>
      </c>
      <c r="F115" s="186" t="s">
        <v>450</v>
      </c>
      <c r="G115" s="186" t="s">
        <v>451</v>
      </c>
      <c r="H115" s="187" t="s">
        <v>452</v>
      </c>
    </row>
    <row r="116" spans="2:13" ht="30">
      <c r="D116" s="404" t="s">
        <v>433</v>
      </c>
      <c r="E116" s="405">
        <v>6952.1</v>
      </c>
      <c r="F116" s="370">
        <v>136814652</v>
      </c>
      <c r="G116" s="405">
        <v>7789.9</v>
      </c>
      <c r="H116" s="370">
        <v>299949032</v>
      </c>
      <c r="L116" s="402"/>
    </row>
    <row r="117" spans="2:13" ht="30">
      <c r="D117" s="404" t="s">
        <v>434</v>
      </c>
      <c r="E117" s="405">
        <v>6970.65</v>
      </c>
      <c r="F117" s="370">
        <v>14649183</v>
      </c>
      <c r="G117" s="405">
        <v>7796.79</v>
      </c>
      <c r="H117" s="370">
        <v>2890744</v>
      </c>
      <c r="I117" s="27"/>
      <c r="L117" s="402"/>
    </row>
    <row r="118" spans="2:13" ht="30">
      <c r="D118" s="404" t="s">
        <v>435</v>
      </c>
      <c r="E118" s="405">
        <v>6952.1</v>
      </c>
      <c r="F118" s="370">
        <v>762820315</v>
      </c>
      <c r="G118" s="405">
        <v>7789.9</v>
      </c>
      <c r="H118" s="370">
        <v>2251424</v>
      </c>
    </row>
    <row r="119" spans="2:13" ht="30">
      <c r="D119" s="404" t="s">
        <v>134</v>
      </c>
      <c r="E119" s="405">
        <v>6970.65</v>
      </c>
      <c r="F119" s="370">
        <v>1429857</v>
      </c>
      <c r="G119" s="405">
        <v>7796.79</v>
      </c>
      <c r="H119" s="370">
        <v>3045587</v>
      </c>
    </row>
    <row r="120" spans="2:13" ht="15.75" thickBot="1">
      <c r="D120" s="23" t="s">
        <v>135</v>
      </c>
      <c r="E120" s="174"/>
      <c r="F120" s="406">
        <f>+F116+F117-F118-F119</f>
        <v>-612786337</v>
      </c>
      <c r="G120" s="590"/>
      <c r="H120" s="407">
        <f>+H116+H117-H118-H119</f>
        <v>297542765</v>
      </c>
    </row>
    <row r="122" spans="2:13">
      <c r="B122" s="34" t="s">
        <v>365</v>
      </c>
    </row>
    <row r="123" spans="2:13">
      <c r="D123" s="735" t="s">
        <v>275</v>
      </c>
      <c r="E123" s="735"/>
      <c r="F123" s="735"/>
      <c r="G123" s="735"/>
      <c r="H123" s="735"/>
    </row>
    <row r="124" spans="2:13" ht="15.75" thickBot="1">
      <c r="B124" s="26"/>
      <c r="C124" s="26"/>
      <c r="F124" s="609">
        <v>45930</v>
      </c>
      <c r="G124" s="609">
        <v>45657</v>
      </c>
      <c r="I124" s="26"/>
      <c r="J124" s="26"/>
      <c r="K124" s="26"/>
      <c r="L124" s="26"/>
      <c r="M124" s="26"/>
    </row>
    <row r="125" spans="2:13">
      <c r="B125" s="26"/>
      <c r="C125" s="26"/>
      <c r="D125" s="789" t="s">
        <v>136</v>
      </c>
      <c r="E125" s="787" t="s">
        <v>395</v>
      </c>
      <c r="F125" s="791" t="s">
        <v>137</v>
      </c>
      <c r="G125" s="748"/>
      <c r="I125" s="26"/>
      <c r="J125" s="26"/>
      <c r="K125" s="26"/>
      <c r="L125" s="26"/>
      <c r="M125" s="26"/>
    </row>
    <row r="126" spans="2:13">
      <c r="B126" s="26"/>
      <c r="C126" s="26"/>
      <c r="D126" s="790"/>
      <c r="E126" s="788"/>
      <c r="F126" s="14" t="s">
        <v>427</v>
      </c>
      <c r="G126" s="275" t="s">
        <v>236</v>
      </c>
      <c r="I126" s="26"/>
      <c r="J126" s="26"/>
      <c r="K126" s="26"/>
      <c r="L126" s="26"/>
      <c r="M126" s="26"/>
    </row>
    <row r="127" spans="2:13">
      <c r="D127" s="474" t="s">
        <v>690</v>
      </c>
      <c r="E127" s="299">
        <v>204068.82</v>
      </c>
      <c r="F127" s="490">
        <v>1418706845</v>
      </c>
      <c r="G127" s="490">
        <v>1149433256</v>
      </c>
    </row>
    <row r="128" spans="2:13">
      <c r="D128" s="474" t="s">
        <v>691</v>
      </c>
      <c r="E128" s="299"/>
      <c r="F128" s="490">
        <v>45475114</v>
      </c>
      <c r="G128" s="490">
        <v>22331879</v>
      </c>
      <c r="H128" s="402"/>
    </row>
    <row r="129" spans="2:11" ht="15.75" thickBot="1">
      <c r="D129" s="276" t="s">
        <v>138</v>
      </c>
      <c r="E129" s="338"/>
      <c r="F129" s="491">
        <f>SUM(F127:F128)</f>
        <v>1464181959</v>
      </c>
      <c r="G129" s="492">
        <f>SUM(G127:G128)</f>
        <v>1171765135</v>
      </c>
    </row>
    <row r="131" spans="2:11">
      <c r="B131" s="34" t="s">
        <v>366</v>
      </c>
    </row>
    <row r="132" spans="2:11">
      <c r="E132" s="3" t="s">
        <v>32</v>
      </c>
    </row>
    <row r="133" spans="2:11" ht="15" customHeight="1"/>
    <row r="134" spans="2:11" ht="15" customHeight="1" thickBot="1">
      <c r="C134" s="3" t="s">
        <v>609</v>
      </c>
      <c r="K134" s="380"/>
    </row>
    <row r="135" spans="2:11">
      <c r="D135" s="719" t="s">
        <v>183</v>
      </c>
      <c r="E135" s="719" t="s">
        <v>139</v>
      </c>
      <c r="F135" s="719" t="s">
        <v>140</v>
      </c>
      <c r="G135" s="719" t="s">
        <v>65</v>
      </c>
      <c r="H135" s="719" t="s">
        <v>145</v>
      </c>
    </row>
    <row r="136" spans="2:11">
      <c r="D136" s="720"/>
      <c r="E136" s="720"/>
      <c r="F136" s="720"/>
      <c r="G136" s="720"/>
      <c r="H136" s="720"/>
    </row>
    <row r="137" spans="2:11" ht="15.75" thickBot="1">
      <c r="D137" s="721"/>
      <c r="E137" s="721"/>
      <c r="F137" s="721"/>
      <c r="G137" s="721"/>
      <c r="H137" s="721"/>
    </row>
    <row r="138" spans="2:11">
      <c r="D138" s="306" t="s">
        <v>355</v>
      </c>
      <c r="E138" s="307"/>
      <c r="F138" s="307"/>
      <c r="G138" s="307"/>
      <c r="H138" s="308"/>
    </row>
    <row r="139" spans="2:11">
      <c r="D139" s="305" t="s">
        <v>478</v>
      </c>
      <c r="E139" s="309"/>
      <c r="F139" s="310"/>
      <c r="G139" s="277"/>
      <c r="H139" s="303"/>
    </row>
    <row r="140" spans="2:11">
      <c r="D140" s="311" t="s">
        <v>141</v>
      </c>
      <c r="E140" s="312"/>
      <c r="F140" s="312"/>
      <c r="G140" s="278"/>
      <c r="H140" s="300"/>
    </row>
    <row r="141" spans="2:11">
      <c r="D141" s="314" t="s">
        <v>142</v>
      </c>
      <c r="E141" s="315"/>
      <c r="F141" s="315"/>
      <c r="G141" s="277"/>
      <c r="H141" s="303"/>
    </row>
    <row r="142" spans="2:11">
      <c r="D142" s="317" t="s">
        <v>29</v>
      </c>
      <c r="E142" s="318"/>
      <c r="F142" s="318"/>
      <c r="G142" s="318"/>
      <c r="H142" s="321"/>
    </row>
    <row r="143" spans="2:11">
      <c r="D143" s="311" t="s">
        <v>356</v>
      </c>
      <c r="E143" s="312"/>
      <c r="F143" s="312"/>
      <c r="G143" s="278"/>
      <c r="H143" s="300"/>
    </row>
    <row r="144" spans="2:11">
      <c r="D144" s="314" t="s">
        <v>142</v>
      </c>
      <c r="E144" s="315"/>
      <c r="F144" s="315"/>
      <c r="G144" s="277"/>
      <c r="H144" s="303"/>
    </row>
    <row r="145" spans="4:8">
      <c r="D145" s="311" t="s">
        <v>357</v>
      </c>
      <c r="E145" s="312"/>
      <c r="F145" s="312"/>
      <c r="G145" s="278"/>
      <c r="H145" s="300"/>
    </row>
    <row r="146" spans="4:8">
      <c r="D146" s="314" t="s">
        <v>142</v>
      </c>
      <c r="E146" s="315"/>
      <c r="F146" s="315"/>
      <c r="G146" s="408"/>
      <c r="H146" s="409"/>
    </row>
    <row r="147" spans="4:8">
      <c r="D147" s="305" t="s">
        <v>288</v>
      </c>
      <c r="E147" s="309" t="s">
        <v>143</v>
      </c>
      <c r="F147" s="310">
        <v>1</v>
      </c>
      <c r="G147" s="310">
        <v>578933069</v>
      </c>
      <c r="H147" s="321"/>
    </row>
    <row r="148" spans="4:8">
      <c r="D148" s="305" t="s">
        <v>520</v>
      </c>
      <c r="E148" s="309" t="s">
        <v>143</v>
      </c>
      <c r="F148" s="310">
        <v>1</v>
      </c>
      <c r="G148" s="310">
        <v>114300449</v>
      </c>
      <c r="H148" s="321"/>
    </row>
    <row r="149" spans="4:8">
      <c r="D149" s="305" t="s">
        <v>521</v>
      </c>
      <c r="E149" s="309" t="s">
        <v>143</v>
      </c>
      <c r="F149" s="310">
        <v>1</v>
      </c>
      <c r="G149" s="310">
        <v>69688128</v>
      </c>
      <c r="H149" s="321"/>
    </row>
    <row r="150" spans="4:8">
      <c r="D150" s="311" t="s">
        <v>358</v>
      </c>
      <c r="E150" s="312"/>
      <c r="F150" s="312"/>
      <c r="G150" s="313">
        <f>SUM(G147:G149)</f>
        <v>762921646</v>
      </c>
      <c r="H150" s="319"/>
    </row>
    <row r="151" spans="4:8">
      <c r="D151" s="314" t="s">
        <v>142</v>
      </c>
      <c r="E151" s="315"/>
      <c r="F151" s="315"/>
      <c r="G151" s="316">
        <v>857310992</v>
      </c>
      <c r="H151" s="301"/>
    </row>
    <row r="152" spans="4:8">
      <c r="D152" s="304" t="s">
        <v>620</v>
      </c>
      <c r="E152" s="309" t="s">
        <v>143</v>
      </c>
      <c r="F152" s="310">
        <v>1</v>
      </c>
      <c r="G152" s="310">
        <v>274428586</v>
      </c>
      <c r="H152" s="321"/>
    </row>
    <row r="153" spans="4:8">
      <c r="D153" s="304" t="s">
        <v>699</v>
      </c>
      <c r="E153" s="309" t="s">
        <v>143</v>
      </c>
      <c r="F153" s="310">
        <v>1</v>
      </c>
      <c r="G153" s="310">
        <v>139042000</v>
      </c>
      <c r="H153" s="303"/>
    </row>
    <row r="154" spans="4:8">
      <c r="D154" s="304" t="s">
        <v>700</v>
      </c>
      <c r="E154" s="309" t="s">
        <v>143</v>
      </c>
      <c r="F154" s="310">
        <v>1</v>
      </c>
      <c r="G154" s="310">
        <v>347655055</v>
      </c>
      <c r="H154" s="303"/>
    </row>
    <row r="155" spans="4:8">
      <c r="D155" s="304" t="s">
        <v>701</v>
      </c>
      <c r="E155" s="309" t="s">
        <v>143</v>
      </c>
      <c r="F155" s="310">
        <v>1</v>
      </c>
      <c r="G155" s="310">
        <v>347656446</v>
      </c>
      <c r="H155" s="303"/>
    </row>
    <row r="156" spans="4:8">
      <c r="D156" s="304" t="s">
        <v>785</v>
      </c>
      <c r="E156" s="309" t="s">
        <v>143</v>
      </c>
      <c r="F156" s="310">
        <v>1</v>
      </c>
      <c r="G156" s="310">
        <v>28432699</v>
      </c>
      <c r="H156" s="303"/>
    </row>
    <row r="157" spans="4:8">
      <c r="D157" s="311" t="s">
        <v>456</v>
      </c>
      <c r="E157" s="312"/>
      <c r="F157" s="312"/>
      <c r="G157" s="313">
        <f>+G152+G154+G155+G156+G153</f>
        <v>1137214786</v>
      </c>
      <c r="H157" s="319"/>
    </row>
    <row r="158" spans="4:8">
      <c r="D158" s="314" t="s">
        <v>142</v>
      </c>
      <c r="E158" s="315"/>
      <c r="F158" s="315"/>
      <c r="G158" s="316">
        <v>1643181341</v>
      </c>
      <c r="H158" s="409"/>
    </row>
    <row r="159" spans="4:8">
      <c r="D159" s="304" t="s">
        <v>704</v>
      </c>
      <c r="E159" s="309" t="s">
        <v>703</v>
      </c>
      <c r="F159" s="310">
        <v>1</v>
      </c>
      <c r="G159" s="654">
        <v>210820903</v>
      </c>
      <c r="H159" s="303"/>
    </row>
    <row r="160" spans="4:8">
      <c r="D160" s="311" t="s">
        <v>702</v>
      </c>
      <c r="E160" s="312"/>
      <c r="F160" s="312"/>
      <c r="G160" s="313">
        <f>SUM(G159)</f>
        <v>210820903</v>
      </c>
      <c r="H160" s="300"/>
    </row>
    <row r="161" spans="3:9">
      <c r="D161" s="314" t="s">
        <v>142</v>
      </c>
      <c r="E161" s="315"/>
      <c r="F161" s="315"/>
      <c r="G161" s="316">
        <v>236903853</v>
      </c>
      <c r="H161" s="409"/>
    </row>
    <row r="162" spans="3:9">
      <c r="D162" s="304" t="s">
        <v>792</v>
      </c>
      <c r="E162" s="309" t="s">
        <v>793</v>
      </c>
      <c r="F162" s="310">
        <v>1</v>
      </c>
      <c r="G162" s="653">
        <v>875964600</v>
      </c>
      <c r="H162" s="303"/>
    </row>
    <row r="163" spans="3:9">
      <c r="D163" s="311" t="s">
        <v>794</v>
      </c>
      <c r="E163" s="312"/>
      <c r="F163" s="312"/>
      <c r="G163" s="313">
        <f>SUM(G162)</f>
        <v>875964600</v>
      </c>
      <c r="H163" s="300"/>
    </row>
    <row r="164" spans="3:9" ht="15.75" thickBot="1">
      <c r="D164" s="320" t="s">
        <v>142</v>
      </c>
      <c r="E164" s="374"/>
      <c r="F164" s="374"/>
      <c r="G164" s="652">
        <v>0</v>
      </c>
      <c r="H164" s="480"/>
    </row>
    <row r="165" spans="3:9">
      <c r="G165" s="651"/>
    </row>
    <row r="167" spans="3:9" ht="15.75" thickBot="1">
      <c r="C167" s="3" t="s">
        <v>590</v>
      </c>
    </row>
    <row r="168" spans="3:9" ht="15.75" thickBot="1">
      <c r="D168" s="722" t="s">
        <v>333</v>
      </c>
      <c r="E168" s="723"/>
      <c r="F168" s="724"/>
      <c r="G168" s="722" t="s">
        <v>807</v>
      </c>
      <c r="H168" s="723"/>
      <c r="I168" s="724"/>
    </row>
    <row r="169" spans="3:9">
      <c r="D169" s="719" t="s">
        <v>183</v>
      </c>
      <c r="E169" s="719" t="s">
        <v>65</v>
      </c>
      <c r="F169" s="719" t="s">
        <v>145</v>
      </c>
      <c r="G169" s="719" t="s">
        <v>13</v>
      </c>
      <c r="H169" s="725" t="s">
        <v>27</v>
      </c>
      <c r="I169" s="728" t="s">
        <v>28</v>
      </c>
    </row>
    <row r="170" spans="3:9">
      <c r="D170" s="720"/>
      <c r="E170" s="720"/>
      <c r="F170" s="720"/>
      <c r="G170" s="720"/>
      <c r="H170" s="726"/>
      <c r="I170" s="729"/>
    </row>
    <row r="171" spans="3:9" ht="15.75" thickBot="1">
      <c r="D171" s="721"/>
      <c r="E171" s="721"/>
      <c r="F171" s="721"/>
      <c r="G171" s="721"/>
      <c r="H171" s="727"/>
      <c r="I171" s="730"/>
    </row>
    <row r="172" spans="3:9">
      <c r="D172" s="306" t="s">
        <v>144</v>
      </c>
      <c r="E172" s="307"/>
      <c r="F172" s="307"/>
      <c r="G172" s="307"/>
      <c r="H172" s="307"/>
      <c r="I172" s="308"/>
    </row>
    <row r="173" spans="3:9">
      <c r="D173" s="305" t="s">
        <v>557</v>
      </c>
      <c r="E173" s="591">
        <v>600000000</v>
      </c>
      <c r="F173" s="591">
        <v>1560000000</v>
      </c>
      <c r="G173" s="310">
        <v>27600000000</v>
      </c>
      <c r="H173" s="592"/>
      <c r="I173" s="593"/>
    </row>
    <row r="174" spans="3:9">
      <c r="D174" s="311" t="s">
        <v>558</v>
      </c>
      <c r="E174" s="594">
        <f>SUM(E173)</f>
        <v>600000000</v>
      </c>
      <c r="F174" s="594">
        <f>SUM(F173)</f>
        <v>1560000000</v>
      </c>
      <c r="G174" s="594">
        <f>SUM(G173)</f>
        <v>27600000000</v>
      </c>
      <c r="H174" s="611">
        <f>SUM(H173)</f>
        <v>0</v>
      </c>
      <c r="I174" s="614">
        <f>SUM(I173)</f>
        <v>0</v>
      </c>
    </row>
    <row r="175" spans="3:9" ht="15.75" thickBot="1">
      <c r="D175" s="302" t="s">
        <v>559</v>
      </c>
      <c r="E175" s="595">
        <v>600000000</v>
      </c>
      <c r="F175" s="596">
        <v>1003000000</v>
      </c>
      <c r="G175" s="596">
        <v>27600000000</v>
      </c>
      <c r="H175" s="612">
        <v>0</v>
      </c>
      <c r="I175" s="613">
        <v>0</v>
      </c>
    </row>
    <row r="177" spans="2:8" ht="15.75" thickBot="1">
      <c r="B177" s="34" t="s">
        <v>367</v>
      </c>
    </row>
    <row r="178" spans="2:8" ht="15.75" thickBot="1">
      <c r="D178" s="780" t="s">
        <v>78</v>
      </c>
      <c r="E178" s="781"/>
      <c r="F178" s="782"/>
    </row>
    <row r="179" spans="2:8" ht="15.75" thickBot="1">
      <c r="D179" s="4" t="s">
        <v>147</v>
      </c>
      <c r="E179" s="5" t="s">
        <v>148</v>
      </c>
      <c r="F179" s="5" t="s">
        <v>149</v>
      </c>
    </row>
    <row r="180" spans="2:8" ht="15.75" thickBot="1">
      <c r="D180" s="376" t="s">
        <v>608</v>
      </c>
      <c r="E180" s="597">
        <v>92203478</v>
      </c>
      <c r="F180" s="279">
        <v>0</v>
      </c>
    </row>
    <row r="181" spans="2:8" ht="15.75" thickBot="1">
      <c r="D181" s="7" t="s">
        <v>151</v>
      </c>
      <c r="E181" s="598">
        <f>SUM(E180)</f>
        <v>92203478</v>
      </c>
      <c r="F181" s="280">
        <f>SUM(F180)</f>
        <v>0</v>
      </c>
    </row>
    <row r="182" spans="2:8" ht="15.75" thickBot="1">
      <c r="D182" s="7" t="s">
        <v>150</v>
      </c>
      <c r="E182" s="603">
        <v>289449259</v>
      </c>
      <c r="F182" s="280">
        <v>0</v>
      </c>
    </row>
    <row r="183" spans="2:8" ht="15.75" thickBot="1">
      <c r="D183" s="2"/>
      <c r="E183" s="2"/>
      <c r="F183" s="2"/>
    </row>
    <row r="184" spans="2:8" ht="15.75" thickBot="1">
      <c r="D184" s="780" t="s">
        <v>41</v>
      </c>
      <c r="E184" s="781"/>
      <c r="F184" s="786"/>
    </row>
    <row r="185" spans="2:8" ht="15.75" thickBot="1">
      <c r="D185" s="7" t="s">
        <v>147</v>
      </c>
      <c r="E185" s="345" t="s">
        <v>57</v>
      </c>
      <c r="F185" s="345" t="s">
        <v>412</v>
      </c>
    </row>
    <row r="186" spans="2:8" ht="15.75" thickBot="1">
      <c r="D186" s="6" t="s">
        <v>130</v>
      </c>
      <c r="E186" s="279"/>
      <c r="F186" s="279">
        <v>0</v>
      </c>
      <c r="H186" s="9"/>
    </row>
    <row r="187" spans="2:8" ht="15.75" thickBot="1">
      <c r="D187" s="6" t="s">
        <v>415</v>
      </c>
      <c r="E187" s="279"/>
      <c r="F187" s="279">
        <v>0</v>
      </c>
      <c r="H187" s="9"/>
    </row>
    <row r="188" spans="2:8" ht="15.75" thickBot="1">
      <c r="D188" s="6" t="s">
        <v>232</v>
      </c>
      <c r="E188" s="597">
        <v>141540272</v>
      </c>
      <c r="F188" s="599">
        <v>178601488</v>
      </c>
      <c r="H188" s="9"/>
    </row>
    <row r="189" spans="2:8" ht="15.75" thickBot="1">
      <c r="D189" s="6" t="s">
        <v>614</v>
      </c>
      <c r="E189" s="597">
        <v>-125609038</v>
      </c>
      <c r="F189" s="597">
        <v>-162770161</v>
      </c>
      <c r="H189" s="9"/>
    </row>
    <row r="190" spans="2:8" ht="15.75" thickBot="1">
      <c r="D190" s="7" t="s">
        <v>19</v>
      </c>
      <c r="E190" s="10">
        <f>SUM(E186:E189)</f>
        <v>15931234</v>
      </c>
      <c r="F190" s="10">
        <f>SUM(F186:F189)</f>
        <v>15831327</v>
      </c>
    </row>
    <row r="191" spans="2:8" ht="15.75" thickBot="1">
      <c r="D191" s="11"/>
      <c r="E191" s="12"/>
      <c r="F191" s="12"/>
    </row>
    <row r="192" spans="2:8" ht="15.75" thickBot="1">
      <c r="D192" s="780" t="s">
        <v>41</v>
      </c>
      <c r="E192" s="781"/>
      <c r="F192" s="782"/>
    </row>
    <row r="193" spans="2:9" ht="15.75" thickBot="1">
      <c r="D193" s="7" t="s">
        <v>147</v>
      </c>
      <c r="E193" s="8" t="s">
        <v>57</v>
      </c>
      <c r="F193" s="8" t="s">
        <v>412</v>
      </c>
    </row>
    <row r="194" spans="2:9" ht="15.75" thickBot="1">
      <c r="D194" s="6" t="s">
        <v>233</v>
      </c>
      <c r="E194" s="597">
        <v>115231814</v>
      </c>
      <c r="F194" s="597">
        <v>287025026</v>
      </c>
    </row>
    <row r="195" spans="2:9" ht="15.75" thickBot="1">
      <c r="D195" s="6" t="s">
        <v>615</v>
      </c>
      <c r="E195" s="597">
        <v>-115231814</v>
      </c>
      <c r="F195" s="597">
        <v>-276209393</v>
      </c>
    </row>
    <row r="196" spans="2:9" ht="15.75" thickBot="1">
      <c r="D196" s="7" t="s">
        <v>19</v>
      </c>
      <c r="E196" s="10">
        <f>SUM(E194:E195)</f>
        <v>0</v>
      </c>
      <c r="F196" s="10">
        <f>SUM(F194:F195)</f>
        <v>10815633</v>
      </c>
    </row>
    <row r="197" spans="2:9" ht="15.75" thickBot="1">
      <c r="D197" s="1" t="s">
        <v>209</v>
      </c>
      <c r="E197" s="2"/>
      <c r="F197" s="2"/>
    </row>
    <row r="198" spans="2:9">
      <c r="D198" s="746" t="s">
        <v>152</v>
      </c>
      <c r="E198" s="747"/>
      <c r="F198" s="747"/>
      <c r="G198" s="747"/>
      <c r="H198" s="747"/>
      <c r="I198" s="748"/>
    </row>
    <row r="199" spans="2:9" ht="45">
      <c r="D199" s="13" t="s">
        <v>153</v>
      </c>
      <c r="E199" s="14" t="s">
        <v>154</v>
      </c>
      <c r="F199" s="15" t="s">
        <v>140</v>
      </c>
      <c r="G199" s="15" t="s">
        <v>155</v>
      </c>
      <c r="H199" s="15" t="s">
        <v>156</v>
      </c>
      <c r="I199" s="16" t="s">
        <v>157</v>
      </c>
    </row>
    <row r="200" spans="2:9">
      <c r="D200" s="17"/>
      <c r="E200" s="18"/>
      <c r="F200" s="18"/>
      <c r="G200" s="18"/>
      <c r="H200" s="18"/>
      <c r="I200" s="19"/>
    </row>
    <row r="201" spans="2:9">
      <c r="D201" s="749" t="s">
        <v>158</v>
      </c>
      <c r="E201" s="750"/>
      <c r="F201" s="750"/>
      <c r="G201" s="750"/>
      <c r="H201" s="750"/>
      <c r="I201" s="751"/>
    </row>
    <row r="202" spans="2:9">
      <c r="D202" s="20" t="s">
        <v>159</v>
      </c>
      <c r="E202" s="21"/>
      <c r="F202" s="21"/>
      <c r="G202" s="21"/>
      <c r="H202" s="21"/>
      <c r="I202" s="22"/>
    </row>
    <row r="203" spans="2:9" ht="15.75" thickBot="1">
      <c r="D203" s="23" t="s">
        <v>160</v>
      </c>
      <c r="E203" s="24"/>
      <c r="F203" s="24"/>
      <c r="G203" s="24"/>
      <c r="H203" s="24"/>
      <c r="I203" s="25"/>
    </row>
    <row r="205" spans="2:9">
      <c r="B205" s="34" t="s">
        <v>368</v>
      </c>
    </row>
    <row r="206" spans="2:9">
      <c r="E206" s="258" t="s">
        <v>799</v>
      </c>
    </row>
    <row r="207" spans="2:9">
      <c r="E207" s="258" t="s">
        <v>18</v>
      </c>
    </row>
    <row r="208" spans="2:9" ht="15.75" thickBot="1">
      <c r="C208" s="3" t="s">
        <v>800</v>
      </c>
    </row>
    <row r="209" spans="2:17" ht="15.75" thickBot="1">
      <c r="D209" s="783" t="s">
        <v>22</v>
      </c>
      <c r="E209" s="752" t="s">
        <v>20</v>
      </c>
      <c r="F209" s="753"/>
      <c r="G209" s="753"/>
      <c r="H209" s="753"/>
      <c r="I209" s="754"/>
      <c r="J209" s="752" t="s">
        <v>21</v>
      </c>
      <c r="K209" s="753"/>
      <c r="L209" s="753"/>
      <c r="M209" s="753"/>
      <c r="N209" s="753"/>
      <c r="O209" s="754"/>
    </row>
    <row r="210" spans="2:17" ht="15" customHeight="1">
      <c r="D210" s="784"/>
      <c r="E210" s="755" t="s">
        <v>161</v>
      </c>
      <c r="F210" s="757" t="s">
        <v>23</v>
      </c>
      <c r="G210" s="759" t="s">
        <v>24</v>
      </c>
      <c r="H210" s="761" t="s">
        <v>162</v>
      </c>
      <c r="I210" s="763" t="s">
        <v>163</v>
      </c>
      <c r="J210" s="761" t="s">
        <v>68</v>
      </c>
      <c r="K210" s="765" t="s">
        <v>23</v>
      </c>
      <c r="L210" s="765" t="s">
        <v>24</v>
      </c>
      <c r="M210" s="767" t="s">
        <v>162</v>
      </c>
      <c r="N210" s="761" t="s">
        <v>69</v>
      </c>
      <c r="O210" s="765" t="s">
        <v>70</v>
      </c>
    </row>
    <row r="211" spans="2:17" ht="31.15" customHeight="1" thickBot="1">
      <c r="D211" s="785"/>
      <c r="E211" s="756"/>
      <c r="F211" s="758"/>
      <c r="G211" s="760"/>
      <c r="H211" s="762"/>
      <c r="I211" s="764"/>
      <c r="J211" s="762"/>
      <c r="K211" s="766"/>
      <c r="L211" s="766"/>
      <c r="M211" s="768"/>
      <c r="N211" s="762"/>
      <c r="O211" s="766"/>
    </row>
    <row r="212" spans="2:17">
      <c r="D212" s="159" t="s">
        <v>359</v>
      </c>
      <c r="E212" s="162">
        <v>1485000</v>
      </c>
      <c r="F212" s="160">
        <v>0</v>
      </c>
      <c r="G212" s="160">
        <v>0</v>
      </c>
      <c r="H212" s="160">
        <v>0</v>
      </c>
      <c r="I212" s="160">
        <v>2721364</v>
      </c>
      <c r="J212" s="161">
        <v>267300</v>
      </c>
      <c r="K212" s="160">
        <v>0</v>
      </c>
      <c r="L212" s="160">
        <v>0</v>
      </c>
      <c r="M212" s="160">
        <v>0</v>
      </c>
      <c r="N212" s="161">
        <v>267300</v>
      </c>
      <c r="O212" s="160">
        <f>+I212-N212</f>
        <v>2454064</v>
      </c>
    </row>
    <row r="213" spans="2:17">
      <c r="D213" s="159" t="s">
        <v>25</v>
      </c>
      <c r="E213" s="162">
        <v>50493455</v>
      </c>
      <c r="F213" s="164">
        <v>0</v>
      </c>
      <c r="G213" s="164">
        <v>0</v>
      </c>
      <c r="H213" s="164">
        <v>0</v>
      </c>
      <c r="I213" s="165">
        <v>63470728</v>
      </c>
      <c r="J213" s="165">
        <v>45444110</v>
      </c>
      <c r="K213" s="164">
        <v>0</v>
      </c>
      <c r="L213" s="164">
        <v>0</v>
      </c>
      <c r="M213" s="164">
        <v>0</v>
      </c>
      <c r="N213" s="165">
        <v>45444110</v>
      </c>
      <c r="O213" s="163">
        <f>+I213-N213</f>
        <v>18026618</v>
      </c>
    </row>
    <row r="214" spans="2:17">
      <c r="D214" s="159" t="s">
        <v>166</v>
      </c>
      <c r="E214" s="164">
        <v>0</v>
      </c>
      <c r="F214" s="164">
        <v>0</v>
      </c>
      <c r="G214" s="164">
        <v>0</v>
      </c>
      <c r="H214" s="164">
        <v>0</v>
      </c>
      <c r="I214" s="164">
        <v>0</v>
      </c>
      <c r="J214" s="165">
        <v>0</v>
      </c>
      <c r="K214" s="164">
        <v>0</v>
      </c>
      <c r="L214" s="164">
        <v>0</v>
      </c>
      <c r="M214" s="164">
        <v>0</v>
      </c>
      <c r="N214" s="165">
        <v>0</v>
      </c>
      <c r="O214" s="163">
        <f t="shared" ref="O214:O217" si="3">+I214-N214</f>
        <v>0</v>
      </c>
    </row>
    <row r="215" spans="2:17">
      <c r="C215" s="27"/>
      <c r="D215" s="159" t="s">
        <v>228</v>
      </c>
      <c r="E215" s="163">
        <v>148370883</v>
      </c>
      <c r="F215" s="163">
        <v>0</v>
      </c>
      <c r="G215" s="163">
        <v>0</v>
      </c>
      <c r="H215" s="163">
        <v>0</v>
      </c>
      <c r="I215" s="163">
        <v>148370883</v>
      </c>
      <c r="J215" s="165">
        <v>14742426</v>
      </c>
      <c r="K215" s="163">
        <v>0</v>
      </c>
      <c r="L215" s="163">
        <v>0</v>
      </c>
      <c r="M215" s="163">
        <v>0</v>
      </c>
      <c r="N215" s="165">
        <v>14742426</v>
      </c>
      <c r="O215" s="163">
        <f t="shared" si="3"/>
        <v>133628457</v>
      </c>
    </row>
    <row r="216" spans="2:17">
      <c r="D216" s="159" t="s">
        <v>167</v>
      </c>
      <c r="E216" s="163">
        <v>900000</v>
      </c>
      <c r="F216" s="164">
        <v>0</v>
      </c>
      <c r="G216" s="164">
        <v>0</v>
      </c>
      <c r="H216" s="164">
        <v>0</v>
      </c>
      <c r="I216" s="165">
        <v>1662727</v>
      </c>
      <c r="J216" s="165">
        <v>0</v>
      </c>
      <c r="K216" s="164">
        <v>0</v>
      </c>
      <c r="L216" s="164">
        <v>0</v>
      </c>
      <c r="M216" s="164">
        <v>0</v>
      </c>
      <c r="N216" s="165">
        <v>0</v>
      </c>
      <c r="O216" s="163">
        <f t="shared" si="3"/>
        <v>1662727</v>
      </c>
    </row>
    <row r="217" spans="2:17" ht="15.75" thickBot="1">
      <c r="D217" s="159" t="s">
        <v>44</v>
      </c>
      <c r="E217" s="164">
        <v>0</v>
      </c>
      <c r="F217" s="164">
        <v>0</v>
      </c>
      <c r="G217" s="164">
        <v>0</v>
      </c>
      <c r="H217" s="164">
        <v>0</v>
      </c>
      <c r="I217" s="164">
        <v>0</v>
      </c>
      <c r="J217" s="165">
        <v>0</v>
      </c>
      <c r="K217" s="164">
        <v>0</v>
      </c>
      <c r="L217" s="164">
        <v>0</v>
      </c>
      <c r="M217" s="164">
        <v>0</v>
      </c>
      <c r="N217" s="165">
        <v>0</v>
      </c>
      <c r="O217" s="166">
        <f t="shared" si="3"/>
        <v>0</v>
      </c>
    </row>
    <row r="218" spans="2:17" ht="15.75" thickBot="1">
      <c r="D218" s="167" t="s">
        <v>164</v>
      </c>
      <c r="E218" s="168">
        <f>SUM(E212:E217)</f>
        <v>201249338</v>
      </c>
      <c r="F218" s="168">
        <f t="shared" ref="F218:N218" si="4">SUM(F212:F217)</f>
        <v>0</v>
      </c>
      <c r="G218" s="168">
        <f t="shared" si="4"/>
        <v>0</v>
      </c>
      <c r="H218" s="168">
        <f t="shared" si="4"/>
        <v>0</v>
      </c>
      <c r="I218" s="168">
        <f>SUM(I212:I217)</f>
        <v>216225702</v>
      </c>
      <c r="J218" s="168">
        <f>SUM(J212:J217)</f>
        <v>60453836</v>
      </c>
      <c r="K218" s="168">
        <f t="shared" si="4"/>
        <v>0</v>
      </c>
      <c r="L218" s="168">
        <f t="shared" si="4"/>
        <v>0</v>
      </c>
      <c r="M218" s="168">
        <f t="shared" si="4"/>
        <v>0</v>
      </c>
      <c r="N218" s="168">
        <f t="shared" si="4"/>
        <v>60453836</v>
      </c>
      <c r="O218" s="168">
        <f>SUM(O212:O217)</f>
        <v>155771866</v>
      </c>
      <c r="Q218" s="477"/>
    </row>
    <row r="219" spans="2:17" ht="15.75" thickBot="1">
      <c r="D219" s="224" t="s">
        <v>165</v>
      </c>
      <c r="E219" s="225">
        <v>201249338</v>
      </c>
      <c r="F219" s="226"/>
      <c r="G219" s="225"/>
      <c r="H219" s="225"/>
      <c r="I219" s="226">
        <v>201249338</v>
      </c>
      <c r="J219" s="225">
        <v>24111102</v>
      </c>
      <c r="K219" s="226">
        <v>36342734</v>
      </c>
      <c r="L219" s="225">
        <v>0</v>
      </c>
      <c r="M219" s="227">
        <v>0</v>
      </c>
      <c r="N219" s="228">
        <v>60453836</v>
      </c>
      <c r="O219" s="225">
        <v>140795502</v>
      </c>
    </row>
    <row r="220" spans="2:17">
      <c r="J220" s="477"/>
    </row>
    <row r="221" spans="2:17">
      <c r="B221" s="34" t="s">
        <v>429</v>
      </c>
    </row>
    <row r="222" spans="2:17" ht="15.75" thickBot="1"/>
    <row r="223" spans="2:17">
      <c r="D223" s="169" t="s">
        <v>147</v>
      </c>
      <c r="E223" s="170" t="s">
        <v>169</v>
      </c>
      <c r="F223" s="170" t="s">
        <v>26</v>
      </c>
      <c r="G223" s="170" t="s">
        <v>11</v>
      </c>
      <c r="H223" s="171" t="s">
        <v>170</v>
      </c>
    </row>
    <row r="224" spans="2:17">
      <c r="D224" s="17" t="s">
        <v>471</v>
      </c>
      <c r="E224" s="156"/>
      <c r="F224" s="156">
        <v>0</v>
      </c>
      <c r="G224" s="156">
        <v>0</v>
      </c>
      <c r="H224" s="172">
        <f>+E224+F224-G224</f>
        <v>0</v>
      </c>
      <c r="K224" s="477"/>
    </row>
    <row r="225" spans="2:8">
      <c r="D225" s="20" t="s">
        <v>246</v>
      </c>
      <c r="E225" s="158">
        <f>SUM(E224)</f>
        <v>0</v>
      </c>
      <c r="F225" s="158">
        <f t="shared" ref="F225:H225" si="5">SUM(F224)</f>
        <v>0</v>
      </c>
      <c r="G225" s="158">
        <f t="shared" si="5"/>
        <v>0</v>
      </c>
      <c r="H225" s="173">
        <f t="shared" si="5"/>
        <v>0</v>
      </c>
    </row>
    <row r="226" spans="2:8" ht="15.75" thickBot="1">
      <c r="D226" s="23" t="s">
        <v>247</v>
      </c>
      <c r="E226" s="175">
        <v>0</v>
      </c>
      <c r="F226" s="175">
        <v>0</v>
      </c>
      <c r="G226" s="175">
        <v>0</v>
      </c>
      <c r="H226" s="176">
        <v>0</v>
      </c>
    </row>
    <row r="228" spans="2:8">
      <c r="B228" s="34" t="s">
        <v>384</v>
      </c>
    </row>
    <row r="229" spans="2:8" ht="15.75" thickBot="1"/>
    <row r="230" spans="2:8">
      <c r="D230" s="169" t="s">
        <v>147</v>
      </c>
      <c r="E230" s="170" t="s">
        <v>169</v>
      </c>
      <c r="F230" s="170" t="s">
        <v>26</v>
      </c>
      <c r="G230" s="170" t="s">
        <v>11</v>
      </c>
      <c r="H230" s="171" t="s">
        <v>170</v>
      </c>
    </row>
    <row r="231" spans="2:8">
      <c r="D231" s="17" t="s">
        <v>40</v>
      </c>
      <c r="E231" s="156">
        <v>56656551</v>
      </c>
      <c r="F231" s="156"/>
      <c r="G231" s="482">
        <v>-6590338</v>
      </c>
      <c r="H231" s="172">
        <f>+E231+F231+G231</f>
        <v>50066213</v>
      </c>
    </row>
    <row r="232" spans="2:8">
      <c r="D232" s="20" t="s">
        <v>246</v>
      </c>
      <c r="E232" s="158">
        <f>SUM(E231)</f>
        <v>56656551</v>
      </c>
      <c r="F232" s="158">
        <f>SUM(F231)</f>
        <v>0</v>
      </c>
      <c r="G232" s="600">
        <f>SUM(G231)</f>
        <v>-6590338</v>
      </c>
      <c r="H232" s="173">
        <f>SUM(H231)</f>
        <v>50066213</v>
      </c>
    </row>
    <row r="233" spans="2:8" ht="15.75" thickBot="1">
      <c r="D233" s="229" t="s">
        <v>247</v>
      </c>
      <c r="E233" s="230">
        <v>31080779</v>
      </c>
      <c r="F233" s="230">
        <v>25575772</v>
      </c>
      <c r="G233" s="601">
        <v>-6590338</v>
      </c>
      <c r="H233" s="231">
        <v>50066213</v>
      </c>
    </row>
    <row r="235" spans="2:8">
      <c r="B235" s="34" t="s">
        <v>385</v>
      </c>
    </row>
    <row r="236" spans="2:8" ht="15.75" thickBot="1"/>
    <row r="237" spans="2:8">
      <c r="D237" s="169" t="s">
        <v>147</v>
      </c>
      <c r="E237" s="170" t="s">
        <v>168</v>
      </c>
      <c r="F237" s="171" t="s">
        <v>171</v>
      </c>
    </row>
    <row r="238" spans="2:8">
      <c r="D238" s="17" t="s">
        <v>479</v>
      </c>
      <c r="E238" s="156">
        <v>0</v>
      </c>
      <c r="F238" s="286">
        <v>0</v>
      </c>
    </row>
    <row r="239" spans="2:8">
      <c r="D239" s="17" t="s">
        <v>787</v>
      </c>
      <c r="E239" s="156">
        <v>39801531</v>
      </c>
      <c r="F239" s="286"/>
    </row>
    <row r="240" spans="2:8">
      <c r="D240" s="17" t="s">
        <v>480</v>
      </c>
      <c r="E240" s="368">
        <v>0</v>
      </c>
      <c r="F240" s="286">
        <v>0</v>
      </c>
    </row>
    <row r="241" spans="2:6">
      <c r="D241" s="17" t="s">
        <v>481</v>
      </c>
      <c r="E241" s="156">
        <v>0</v>
      </c>
      <c r="F241" s="286">
        <v>0</v>
      </c>
    </row>
    <row r="242" spans="2:6">
      <c r="D242" s="17" t="s">
        <v>791</v>
      </c>
      <c r="E242" s="156">
        <v>3500000</v>
      </c>
      <c r="F242" s="286">
        <v>0</v>
      </c>
    </row>
    <row r="243" spans="2:6">
      <c r="D243" s="20" t="s">
        <v>151</v>
      </c>
      <c r="E243" s="158">
        <f>SUM(E238:E242)</f>
        <v>43301531</v>
      </c>
      <c r="F243" s="483">
        <f>+F238</f>
        <v>0</v>
      </c>
    </row>
    <row r="244" spans="2:6" ht="15.75" thickBot="1">
      <c r="D244" s="229" t="s">
        <v>150</v>
      </c>
      <c r="E244" s="604">
        <v>0</v>
      </c>
      <c r="F244" s="484">
        <v>0</v>
      </c>
    </row>
    <row r="246" spans="2:6">
      <c r="B246" s="34" t="s">
        <v>386</v>
      </c>
    </row>
    <row r="248" spans="2:6" ht="15.75" thickBot="1">
      <c r="D248" s="62" t="s">
        <v>276</v>
      </c>
    </row>
    <row r="249" spans="2:6">
      <c r="D249" s="169" t="s">
        <v>172</v>
      </c>
      <c r="E249" s="170" t="s">
        <v>168</v>
      </c>
      <c r="F249" s="171" t="s">
        <v>171</v>
      </c>
    </row>
    <row r="250" spans="2:6">
      <c r="D250" s="179"/>
      <c r="E250" s="284">
        <v>0</v>
      </c>
      <c r="F250" s="485">
        <v>0</v>
      </c>
    </row>
    <row r="251" spans="2:6">
      <c r="D251" s="17"/>
      <c r="E251" s="284">
        <v>0</v>
      </c>
      <c r="F251" s="485">
        <v>0</v>
      </c>
    </row>
    <row r="252" spans="2:6">
      <c r="D252" s="20" t="s">
        <v>151</v>
      </c>
      <c r="E252" s="157">
        <v>0</v>
      </c>
      <c r="F252" s="177">
        <v>0</v>
      </c>
    </row>
    <row r="253" spans="2:6" ht="15.75" thickBot="1">
      <c r="D253" s="229" t="s">
        <v>150</v>
      </c>
      <c r="E253" s="232">
        <v>0</v>
      </c>
      <c r="F253" s="233">
        <v>0</v>
      </c>
    </row>
    <row r="255" spans="2:6">
      <c r="B255" s="34" t="s">
        <v>369</v>
      </c>
    </row>
    <row r="257" spans="3:6">
      <c r="D257" s="33" t="s">
        <v>370</v>
      </c>
    </row>
    <row r="258" spans="3:6">
      <c r="C258" s="3" t="s">
        <v>801</v>
      </c>
    </row>
    <row r="260" spans="3:6" ht="15.75" thickBot="1">
      <c r="D260" s="34" t="s">
        <v>173</v>
      </c>
    </row>
    <row r="261" spans="3:6">
      <c r="D261" s="169" t="s">
        <v>147</v>
      </c>
      <c r="E261" s="170" t="s">
        <v>168</v>
      </c>
      <c r="F261" s="171" t="s">
        <v>171</v>
      </c>
    </row>
    <row r="262" spans="3:6">
      <c r="D262" s="17" t="s">
        <v>523</v>
      </c>
      <c r="E262" s="156">
        <v>1932652</v>
      </c>
      <c r="F262" s="172">
        <v>0</v>
      </c>
    </row>
    <row r="263" spans="3:6">
      <c r="D263" s="17" t="s">
        <v>522</v>
      </c>
      <c r="E263" s="156">
        <v>0</v>
      </c>
      <c r="F263" s="172">
        <v>0</v>
      </c>
    </row>
    <row r="264" spans="3:6">
      <c r="D264" s="17" t="s">
        <v>604</v>
      </c>
      <c r="E264" s="156">
        <v>2918413</v>
      </c>
      <c r="F264" s="172">
        <v>0</v>
      </c>
    </row>
    <row r="265" spans="3:6">
      <c r="D265" s="17" t="s">
        <v>777</v>
      </c>
      <c r="E265" s="156">
        <v>2251520</v>
      </c>
      <c r="F265" s="172">
        <v>0</v>
      </c>
    </row>
    <row r="266" spans="3:6">
      <c r="D266" s="17" t="s">
        <v>786</v>
      </c>
      <c r="E266" s="156">
        <v>0</v>
      </c>
      <c r="F266" s="172">
        <v>0</v>
      </c>
    </row>
    <row r="267" spans="3:6">
      <c r="D267" s="20" t="s">
        <v>151</v>
      </c>
      <c r="E267" s="158">
        <f>SUM(E262:E266)</f>
        <v>7102585</v>
      </c>
      <c r="F267" s="173">
        <v>0</v>
      </c>
    </row>
    <row r="268" spans="3:6" ht="15.75" thickBot="1">
      <c r="D268" s="229" t="s">
        <v>150</v>
      </c>
      <c r="E268" s="230">
        <v>2569927</v>
      </c>
      <c r="F268" s="231">
        <v>0</v>
      </c>
    </row>
    <row r="270" spans="3:6">
      <c r="D270" s="33" t="s">
        <v>371</v>
      </c>
      <c r="F270" s="9"/>
    </row>
    <row r="271" spans="3:6" ht="15.75" thickBot="1">
      <c r="D271" s="34" t="s">
        <v>277</v>
      </c>
    </row>
    <row r="272" spans="3:6">
      <c r="D272" s="169" t="s">
        <v>147</v>
      </c>
      <c r="E272" s="170" t="s">
        <v>168</v>
      </c>
      <c r="F272" s="171" t="s">
        <v>171</v>
      </c>
    </row>
    <row r="273" spans="2:7">
      <c r="D273" s="17" t="s">
        <v>249</v>
      </c>
      <c r="E273" s="156">
        <v>10379701</v>
      </c>
      <c r="F273" s="19">
        <v>0</v>
      </c>
    </row>
    <row r="274" spans="2:7">
      <c r="D274" s="17" t="s">
        <v>175</v>
      </c>
      <c r="E274" s="156">
        <v>0</v>
      </c>
      <c r="F274" s="19">
        <v>0</v>
      </c>
    </row>
    <row r="275" spans="2:7">
      <c r="D275" s="17" t="s">
        <v>174</v>
      </c>
      <c r="E275" s="156">
        <v>0</v>
      </c>
      <c r="F275" s="172">
        <v>0</v>
      </c>
    </row>
    <row r="276" spans="2:7">
      <c r="D276" s="17" t="s">
        <v>291</v>
      </c>
      <c r="E276" s="156">
        <v>8472025</v>
      </c>
      <c r="F276" s="19">
        <v>0</v>
      </c>
      <c r="G276" s="180"/>
    </row>
    <row r="277" spans="2:7">
      <c r="D277" s="17" t="s">
        <v>248</v>
      </c>
      <c r="E277" s="156">
        <v>0</v>
      </c>
      <c r="F277" s="19">
        <v>0</v>
      </c>
      <c r="G277" s="180"/>
    </row>
    <row r="278" spans="2:7">
      <c r="D278" s="20" t="s">
        <v>151</v>
      </c>
      <c r="E278" s="158">
        <f>SUM(E273:E277)</f>
        <v>18851726</v>
      </c>
      <c r="F278" s="177">
        <v>0</v>
      </c>
      <c r="G278" s="128"/>
    </row>
    <row r="279" spans="2:7" ht="15.75" thickBot="1">
      <c r="D279" s="229" t="s">
        <v>150</v>
      </c>
      <c r="E279" s="230">
        <v>167170578</v>
      </c>
      <c r="F279" s="233">
        <v>0</v>
      </c>
      <c r="G279" s="128"/>
    </row>
    <row r="281" spans="2:7">
      <c r="B281" s="34" t="s">
        <v>372</v>
      </c>
    </row>
    <row r="283" spans="2:7" ht="15.75" thickBot="1">
      <c r="D283" s="61" t="s">
        <v>262</v>
      </c>
    </row>
    <row r="284" spans="2:7">
      <c r="D284" s="182" t="s">
        <v>147</v>
      </c>
      <c r="E284" s="183" t="s">
        <v>168</v>
      </c>
      <c r="F284" s="184" t="s">
        <v>171</v>
      </c>
    </row>
    <row r="285" spans="2:7">
      <c r="D285" s="17" t="s">
        <v>361</v>
      </c>
      <c r="E285" s="156">
        <v>0</v>
      </c>
      <c r="F285" s="172">
        <v>0</v>
      </c>
    </row>
    <row r="286" spans="2:7">
      <c r="D286" s="17" t="s">
        <v>237</v>
      </c>
      <c r="E286" s="156">
        <v>0</v>
      </c>
      <c r="F286" s="172">
        <v>0</v>
      </c>
    </row>
    <row r="287" spans="2:7">
      <c r="D287" s="17" t="s">
        <v>131</v>
      </c>
      <c r="E287" s="156">
        <v>0</v>
      </c>
      <c r="F287" s="172">
        <v>0</v>
      </c>
    </row>
    <row r="288" spans="2:7">
      <c r="D288" s="20" t="s">
        <v>151</v>
      </c>
      <c r="E288" s="158">
        <f>SUM(E285:E287)</f>
        <v>0</v>
      </c>
      <c r="F288" s="173">
        <f>SUM(F285:F287)</f>
        <v>0</v>
      </c>
    </row>
    <row r="289" spans="2:11" ht="15.75" thickBot="1">
      <c r="D289" s="229" t="s">
        <v>150</v>
      </c>
      <c r="E289" s="285">
        <v>0</v>
      </c>
      <c r="F289" s="234">
        <v>0</v>
      </c>
    </row>
    <row r="291" spans="2:11">
      <c r="B291" s="34" t="s">
        <v>622</v>
      </c>
    </row>
    <row r="293" spans="2:11" ht="15.75" thickBot="1">
      <c r="D293" s="61" t="s">
        <v>278</v>
      </c>
    </row>
    <row r="294" spans="2:11">
      <c r="D294" s="182" t="s">
        <v>147</v>
      </c>
      <c r="E294" s="183" t="s">
        <v>168</v>
      </c>
      <c r="F294" s="184" t="s">
        <v>171</v>
      </c>
    </row>
    <row r="295" spans="2:11">
      <c r="D295" s="17" t="s">
        <v>281</v>
      </c>
      <c r="E295" s="18">
        <v>0</v>
      </c>
      <c r="F295" s="19">
        <v>0</v>
      </c>
    </row>
    <row r="296" spans="2:11">
      <c r="D296" s="20" t="s">
        <v>151</v>
      </c>
      <c r="E296" s="157">
        <v>0</v>
      </c>
      <c r="F296" s="177">
        <v>0</v>
      </c>
    </row>
    <row r="297" spans="2:11" ht="15.75" thickBot="1">
      <c r="D297" s="229" t="s">
        <v>150</v>
      </c>
      <c r="E297" s="232">
        <v>0</v>
      </c>
      <c r="F297" s="233">
        <v>0</v>
      </c>
    </row>
    <row r="299" spans="2:11">
      <c r="B299" s="34" t="s">
        <v>373</v>
      </c>
    </row>
    <row r="300" spans="2:11" ht="15.75" thickBot="1"/>
    <row r="301" spans="2:11" ht="30">
      <c r="D301" s="185" t="s">
        <v>177</v>
      </c>
      <c r="E301" s="186" t="s">
        <v>176</v>
      </c>
      <c r="F301" s="778" t="s">
        <v>178</v>
      </c>
      <c r="G301" s="779"/>
      <c r="H301" s="186" t="s">
        <v>179</v>
      </c>
      <c r="I301" s="186" t="s">
        <v>261</v>
      </c>
      <c r="J301" s="186" t="s">
        <v>180</v>
      </c>
      <c r="K301" s="187" t="s">
        <v>181</v>
      </c>
    </row>
    <row r="302" spans="2:11">
      <c r="D302" s="412" t="s">
        <v>560</v>
      </c>
      <c r="E302" s="410" t="s">
        <v>213</v>
      </c>
      <c r="F302" s="776" t="s">
        <v>573</v>
      </c>
      <c r="G302" s="777"/>
      <c r="H302" s="486">
        <v>0</v>
      </c>
      <c r="I302" s="486">
        <v>0</v>
      </c>
      <c r="J302" s="487">
        <v>0</v>
      </c>
      <c r="K302" s="615">
        <v>0</v>
      </c>
    </row>
    <row r="303" spans="2:11">
      <c r="D303" s="412" t="s">
        <v>561</v>
      </c>
      <c r="E303" s="410" t="s">
        <v>213</v>
      </c>
      <c r="F303" s="776" t="s">
        <v>573</v>
      </c>
      <c r="G303" s="777"/>
      <c r="H303" s="486">
        <v>0</v>
      </c>
      <c r="I303" s="486">
        <v>0</v>
      </c>
      <c r="J303" s="487">
        <v>0</v>
      </c>
      <c r="K303" s="615">
        <v>0</v>
      </c>
    </row>
    <row r="304" spans="2:11" ht="27" customHeight="1">
      <c r="D304" s="413" t="s">
        <v>599</v>
      </c>
      <c r="E304" s="411" t="s">
        <v>213</v>
      </c>
      <c r="F304" s="742" t="s">
        <v>583</v>
      </c>
      <c r="G304" s="743"/>
      <c r="H304" s="486">
        <v>0</v>
      </c>
      <c r="I304" s="486">
        <v>0</v>
      </c>
      <c r="J304" s="487">
        <v>0</v>
      </c>
      <c r="K304" s="615">
        <v>0</v>
      </c>
    </row>
    <row r="305" spans="2:11" ht="15.75" thickBot="1">
      <c r="D305" s="23" t="s">
        <v>135</v>
      </c>
      <c r="E305" s="174"/>
      <c r="F305" s="744"/>
      <c r="G305" s="745"/>
      <c r="H305" s="174"/>
      <c r="I305" s="174"/>
      <c r="J305" s="602">
        <f>SUM(J302:J304)</f>
        <v>0</v>
      </c>
      <c r="K305" s="176">
        <f>SUM(K302:K304)</f>
        <v>0</v>
      </c>
    </row>
    <row r="307" spans="2:11">
      <c r="B307" s="34" t="s">
        <v>374</v>
      </c>
    </row>
    <row r="309" spans="2:11" ht="15.75" thickBot="1">
      <c r="D309" s="62" t="s">
        <v>278</v>
      </c>
      <c r="E309" s="181"/>
      <c r="F309" s="181"/>
      <c r="G309" s="181"/>
      <c r="H309" s="181"/>
    </row>
    <row r="310" spans="2:11" ht="45">
      <c r="D310" s="192" t="s">
        <v>183</v>
      </c>
      <c r="E310" s="186" t="s">
        <v>178</v>
      </c>
      <c r="F310" s="186" t="s">
        <v>184</v>
      </c>
      <c r="G310" s="186" t="s">
        <v>185</v>
      </c>
      <c r="H310" s="187" t="s">
        <v>186</v>
      </c>
    </row>
    <row r="311" spans="2:11">
      <c r="D311" s="17"/>
      <c r="E311" s="155"/>
      <c r="F311" s="155"/>
      <c r="G311" s="155">
        <v>0</v>
      </c>
      <c r="H311" s="193">
        <v>0</v>
      </c>
    </row>
    <row r="312" spans="2:11">
      <c r="D312" s="20" t="s">
        <v>151</v>
      </c>
      <c r="E312" s="194"/>
      <c r="F312" s="194"/>
      <c r="G312" s="416">
        <v>0</v>
      </c>
      <c r="H312" s="417">
        <v>0</v>
      </c>
    </row>
    <row r="313" spans="2:11" ht="15.75" thickBot="1">
      <c r="D313" s="229" t="s">
        <v>150</v>
      </c>
      <c r="E313" s="235"/>
      <c r="F313" s="235"/>
      <c r="G313" s="414">
        <v>0</v>
      </c>
      <c r="H313" s="415">
        <v>0</v>
      </c>
    </row>
    <row r="315" spans="2:11">
      <c r="B315" s="34" t="s">
        <v>624</v>
      </c>
    </row>
    <row r="316" spans="2:11" ht="15.75" thickBot="1"/>
    <row r="317" spans="2:11">
      <c r="D317" s="245" t="s">
        <v>147</v>
      </c>
      <c r="E317" s="242" t="s">
        <v>187</v>
      </c>
      <c r="F317" s="243" t="s">
        <v>188</v>
      </c>
    </row>
    <row r="318" spans="2:11">
      <c r="D318" s="17" t="s">
        <v>45</v>
      </c>
      <c r="E318" s="195">
        <v>0</v>
      </c>
      <c r="F318" s="246">
        <v>0</v>
      </c>
    </row>
    <row r="319" spans="2:11">
      <c r="D319" s="20" t="s">
        <v>189</v>
      </c>
      <c r="E319" s="196">
        <f>SUM(E318:E318)</f>
        <v>0</v>
      </c>
      <c r="F319" s="247">
        <f>SUM(F318:F318)</f>
        <v>0</v>
      </c>
    </row>
    <row r="320" spans="2:11" ht="15.75" thickBot="1">
      <c r="D320" s="229" t="s">
        <v>190</v>
      </c>
      <c r="E320" s="248">
        <v>0</v>
      </c>
      <c r="F320" s="249">
        <v>0</v>
      </c>
    </row>
    <row r="322" spans="2:9">
      <c r="B322" s="34" t="s">
        <v>375</v>
      </c>
    </row>
    <row r="323" spans="2:9" ht="15.75" thickBot="1"/>
    <row r="324" spans="2:9">
      <c r="D324" s="769" t="s">
        <v>177</v>
      </c>
      <c r="E324" s="771" t="s">
        <v>176</v>
      </c>
      <c r="F324" s="771" t="s">
        <v>178</v>
      </c>
      <c r="G324" s="773" t="s">
        <v>191</v>
      </c>
      <c r="H324" s="774"/>
    </row>
    <row r="325" spans="2:9">
      <c r="D325" s="770"/>
      <c r="E325" s="772"/>
      <c r="F325" s="772"/>
      <c r="G325" s="157" t="s">
        <v>180</v>
      </c>
      <c r="H325" s="177" t="s">
        <v>413</v>
      </c>
    </row>
    <row r="326" spans="2:9" ht="30">
      <c r="D326" s="190" t="s">
        <v>459</v>
      </c>
      <c r="E326" s="197" t="s">
        <v>182</v>
      </c>
      <c r="F326" s="191" t="s">
        <v>78</v>
      </c>
      <c r="G326" s="188">
        <v>101826922</v>
      </c>
      <c r="H326" s="189">
        <v>674361142.53040004</v>
      </c>
    </row>
    <row r="327" spans="2:9" ht="30">
      <c r="D327" s="190" t="s">
        <v>459</v>
      </c>
      <c r="E327" s="197" t="s">
        <v>182</v>
      </c>
      <c r="F327" s="191" t="s">
        <v>562</v>
      </c>
      <c r="G327" s="188">
        <v>0</v>
      </c>
      <c r="H327" s="189">
        <v>0</v>
      </c>
      <c r="I327" s="402"/>
    </row>
    <row r="328" spans="2:9" ht="30">
      <c r="D328" s="190" t="s">
        <v>472</v>
      </c>
      <c r="E328" s="197" t="s">
        <v>182</v>
      </c>
      <c r="F328" s="191" t="s">
        <v>78</v>
      </c>
      <c r="G328" s="188">
        <v>1767850</v>
      </c>
      <c r="H328" s="189">
        <v>0</v>
      </c>
      <c r="I328" s="27"/>
    </row>
    <row r="329" spans="2:9" ht="30">
      <c r="D329" s="190" t="s">
        <v>472</v>
      </c>
      <c r="E329" s="197" t="s">
        <v>182</v>
      </c>
      <c r="F329" s="191" t="s">
        <v>562</v>
      </c>
      <c r="G329" s="188">
        <v>0</v>
      </c>
      <c r="H329" s="189">
        <v>0</v>
      </c>
    </row>
    <row r="330" spans="2:9" ht="42" customHeight="1">
      <c r="D330" s="190" t="s">
        <v>596</v>
      </c>
      <c r="E330" s="197" t="s">
        <v>182</v>
      </c>
      <c r="F330" s="191" t="s">
        <v>584</v>
      </c>
      <c r="G330" s="188">
        <v>0</v>
      </c>
      <c r="H330" s="189">
        <v>0</v>
      </c>
    </row>
    <row r="331" spans="2:9">
      <c r="D331" s="20" t="s">
        <v>254</v>
      </c>
      <c r="E331" s="21"/>
      <c r="F331" s="21"/>
      <c r="G331" s="158">
        <f>+G326+G328</f>
        <v>103594772</v>
      </c>
      <c r="H331" s="173">
        <f>SUM(H326:H330)</f>
        <v>674361142.53040004</v>
      </c>
    </row>
    <row r="332" spans="2:9" ht="15.75" thickBot="1">
      <c r="D332" s="23" t="s">
        <v>255</v>
      </c>
      <c r="E332" s="24"/>
      <c r="F332" s="24"/>
      <c r="G332" s="175">
        <f>+G327+G329+G330</f>
        <v>0</v>
      </c>
      <c r="H332" s="176">
        <v>0</v>
      </c>
    </row>
    <row r="334" spans="2:9">
      <c r="B334" s="34" t="s">
        <v>376</v>
      </c>
    </row>
    <row r="335" spans="2:9" ht="15.75" thickBot="1"/>
    <row r="336" spans="2:9">
      <c r="D336" s="185" t="s">
        <v>192</v>
      </c>
      <c r="E336" s="198" t="s">
        <v>176</v>
      </c>
      <c r="F336" s="198" t="s">
        <v>193</v>
      </c>
      <c r="G336" s="199" t="s">
        <v>194</v>
      </c>
    </row>
    <row r="337" spans="2:10">
      <c r="D337" s="190" t="s">
        <v>459</v>
      </c>
      <c r="E337" s="197" t="s">
        <v>182</v>
      </c>
      <c r="F337" s="200">
        <v>1831135576</v>
      </c>
      <c r="G337" s="189">
        <v>160959840</v>
      </c>
    </row>
    <row r="338" spans="2:10">
      <c r="D338" s="190" t="s">
        <v>472</v>
      </c>
      <c r="E338" s="197" t="s">
        <v>182</v>
      </c>
      <c r="F338" s="200">
        <v>5107153</v>
      </c>
      <c r="G338" s="189">
        <v>278237520</v>
      </c>
    </row>
    <row r="339" spans="2:10">
      <c r="D339" s="190" t="s">
        <v>597</v>
      </c>
      <c r="E339" s="197" t="s">
        <v>182</v>
      </c>
      <c r="F339" s="200">
        <v>0</v>
      </c>
      <c r="G339" s="189">
        <v>100121164</v>
      </c>
      <c r="H339" s="27"/>
    </row>
    <row r="340" spans="2:10">
      <c r="D340" s="20" t="s">
        <v>436</v>
      </c>
      <c r="E340" s="157"/>
      <c r="F340" s="158">
        <f>SUM(F337:F339)</f>
        <v>1836242729</v>
      </c>
      <c r="G340" s="173">
        <f>SUM(G337:G339)</f>
        <v>539318524</v>
      </c>
    </row>
    <row r="341" spans="2:10" ht="15.75" thickBot="1">
      <c r="D341" s="229" t="s">
        <v>142</v>
      </c>
      <c r="E341" s="232"/>
      <c r="F341" s="230">
        <v>1174301698</v>
      </c>
      <c r="G341" s="231">
        <v>332384264</v>
      </c>
    </row>
    <row r="343" spans="2:10">
      <c r="B343" s="34" t="s">
        <v>377</v>
      </c>
    </row>
    <row r="344" spans="2:10">
      <c r="C344" s="3" t="s">
        <v>201</v>
      </c>
    </row>
    <row r="345" spans="2:10" ht="15.75" thickBot="1"/>
    <row r="346" spans="2:10" ht="30">
      <c r="D346" s="192" t="s">
        <v>147</v>
      </c>
      <c r="E346" s="186" t="s">
        <v>195</v>
      </c>
      <c r="F346" s="198" t="s">
        <v>26</v>
      </c>
      <c r="G346" s="198" t="s">
        <v>66</v>
      </c>
      <c r="H346" s="187" t="s">
        <v>196</v>
      </c>
    </row>
    <row r="347" spans="2:10">
      <c r="D347" s="17" t="s">
        <v>48</v>
      </c>
      <c r="E347" s="156">
        <v>6500000000</v>
      </c>
      <c r="F347" s="156">
        <v>0</v>
      </c>
      <c r="G347" s="156">
        <v>0</v>
      </c>
      <c r="H347" s="172">
        <f>+E347+F347-G347</f>
        <v>6500000000</v>
      </c>
    </row>
    <row r="348" spans="2:10">
      <c r="D348" s="17" t="s">
        <v>197</v>
      </c>
      <c r="E348" s="156">
        <v>0</v>
      </c>
      <c r="F348" s="156">
        <v>0</v>
      </c>
      <c r="G348" s="156">
        <v>0</v>
      </c>
      <c r="H348" s="172">
        <f t="shared" ref="H348:H350" si="6">+E348+F348-G348</f>
        <v>0</v>
      </c>
    </row>
    <row r="349" spans="2:10">
      <c r="D349" s="17" t="s">
        <v>198</v>
      </c>
      <c r="E349" s="156">
        <v>153175422</v>
      </c>
      <c r="F349" s="156">
        <v>557000000</v>
      </c>
      <c r="G349" s="156">
        <v>0</v>
      </c>
      <c r="H349" s="172">
        <f t="shared" si="6"/>
        <v>710175422</v>
      </c>
      <c r="J349" s="290"/>
    </row>
    <row r="350" spans="2:10">
      <c r="D350" s="17" t="s">
        <v>199</v>
      </c>
      <c r="E350" s="332">
        <v>-1682768539</v>
      </c>
      <c r="F350" s="156">
        <v>953333010</v>
      </c>
      <c r="G350" s="156">
        <v>0</v>
      </c>
      <c r="H350" s="584">
        <f t="shared" si="6"/>
        <v>-729435529</v>
      </c>
      <c r="I350" s="27"/>
      <c r="J350" s="402"/>
    </row>
    <row r="351" spans="2:10">
      <c r="D351" s="17" t="s">
        <v>200</v>
      </c>
      <c r="E351" s="156">
        <v>953333010</v>
      </c>
      <c r="F351" s="201">
        <v>0</v>
      </c>
      <c r="G351" s="156">
        <v>988054226</v>
      </c>
      <c r="H351" s="584">
        <f>+E351+F351-G351</f>
        <v>-34721216</v>
      </c>
    </row>
    <row r="352" spans="2:10" ht="15.75" thickBot="1">
      <c r="D352" s="23" t="s">
        <v>71</v>
      </c>
      <c r="E352" s="175">
        <f>SUM(E347:E351)</f>
        <v>5923739893</v>
      </c>
      <c r="F352" s="175">
        <f t="shared" ref="F352:G352" si="7">SUM(F347:F351)</f>
        <v>1510333010</v>
      </c>
      <c r="G352" s="175">
        <f t="shared" si="7"/>
        <v>988054226</v>
      </c>
      <c r="H352" s="176">
        <f>SUM(H347:H351)</f>
        <v>6446018677</v>
      </c>
    </row>
    <row r="354" spans="2:9">
      <c r="B354" s="34" t="s">
        <v>378</v>
      </c>
    </row>
    <row r="355" spans="2:9">
      <c r="C355" s="3" t="s">
        <v>279</v>
      </c>
    </row>
    <row r="356" spans="2:9" ht="15.75" thickBot="1"/>
    <row r="357" spans="2:9" ht="30">
      <c r="D357" s="192" t="s">
        <v>147</v>
      </c>
      <c r="E357" s="186" t="s">
        <v>195</v>
      </c>
      <c r="F357" s="198" t="s">
        <v>26</v>
      </c>
      <c r="G357" s="198" t="s">
        <v>66</v>
      </c>
      <c r="H357" s="186" t="s">
        <v>443</v>
      </c>
      <c r="I357" s="187" t="s">
        <v>146</v>
      </c>
    </row>
    <row r="358" spans="2:9">
      <c r="D358" s="17" t="s">
        <v>30</v>
      </c>
      <c r="E358" s="18">
        <v>0</v>
      </c>
      <c r="F358" s="18">
        <v>0</v>
      </c>
      <c r="G358" s="18">
        <v>0</v>
      </c>
      <c r="H358" s="18">
        <v>0</v>
      </c>
      <c r="I358" s="19">
        <v>0</v>
      </c>
    </row>
    <row r="359" spans="2:9">
      <c r="D359" s="20" t="s">
        <v>19</v>
      </c>
      <c r="E359" s="157">
        <v>0</v>
      </c>
      <c r="F359" s="157">
        <v>0</v>
      </c>
      <c r="G359" s="157">
        <v>0</v>
      </c>
      <c r="H359" s="157">
        <v>0</v>
      </c>
      <c r="I359" s="177">
        <v>0</v>
      </c>
    </row>
    <row r="360" spans="2:9">
      <c r="D360" s="17" t="s">
        <v>515</v>
      </c>
      <c r="E360" s="18">
        <v>0</v>
      </c>
      <c r="F360" s="18">
        <v>0</v>
      </c>
      <c r="G360" s="18">
        <v>0</v>
      </c>
      <c r="H360" s="18">
        <v>0</v>
      </c>
      <c r="I360" s="19">
        <v>0</v>
      </c>
    </row>
    <row r="361" spans="2:9" ht="15.75" thickBot="1">
      <c r="D361" s="23" t="s">
        <v>19</v>
      </c>
      <c r="E361" s="174">
        <v>0</v>
      </c>
      <c r="F361" s="174">
        <v>0</v>
      </c>
      <c r="G361" s="174">
        <v>0</v>
      </c>
      <c r="H361" s="174">
        <v>0</v>
      </c>
      <c r="I361" s="178">
        <v>0</v>
      </c>
    </row>
    <row r="363" spans="2:9">
      <c r="B363" s="34" t="s">
        <v>379</v>
      </c>
    </row>
    <row r="365" spans="2:9">
      <c r="D365" s="34" t="s">
        <v>202</v>
      </c>
    </row>
    <row r="366" spans="2:9" ht="15.75" thickBot="1">
      <c r="D366" s="61"/>
      <c r="E366" s="609">
        <v>45930</v>
      </c>
      <c r="F366" s="609">
        <v>45565</v>
      </c>
    </row>
    <row r="367" spans="2:9">
      <c r="D367" s="192" t="s">
        <v>147</v>
      </c>
      <c r="E367" s="186" t="s">
        <v>422</v>
      </c>
      <c r="F367" s="199" t="s">
        <v>413</v>
      </c>
    </row>
    <row r="368" spans="2:9" ht="30">
      <c r="D368" s="481" t="s">
        <v>616</v>
      </c>
      <c r="E368" s="339">
        <v>8860430</v>
      </c>
      <c r="F368" s="339">
        <v>1198260</v>
      </c>
    </row>
    <row r="369" spans="4:7" ht="30">
      <c r="D369" s="481" t="s">
        <v>617</v>
      </c>
      <c r="E369" s="339">
        <v>803647209</v>
      </c>
      <c r="F369" s="339">
        <v>388649522</v>
      </c>
      <c r="G369" s="27"/>
    </row>
    <row r="370" spans="4:7" ht="30">
      <c r="D370" s="481" t="s">
        <v>618</v>
      </c>
      <c r="E370" s="339">
        <v>1023735090</v>
      </c>
      <c r="F370" s="339">
        <v>1400141483</v>
      </c>
    </row>
    <row r="371" spans="4:7" ht="15.75" thickBot="1">
      <c r="D371" s="23" t="s">
        <v>19</v>
      </c>
      <c r="E371" s="175">
        <f>SUM(E368:E370)</f>
        <v>1836242729</v>
      </c>
      <c r="F371" s="176">
        <f>SUM(F368:F370)</f>
        <v>1789989265</v>
      </c>
    </row>
    <row r="373" spans="4:7" ht="15.75" thickBot="1">
      <c r="D373" s="34" t="s">
        <v>442</v>
      </c>
    </row>
    <row r="374" spans="4:7">
      <c r="D374" s="192" t="s">
        <v>147</v>
      </c>
      <c r="E374" s="186" t="s">
        <v>180</v>
      </c>
      <c r="F374" s="199" t="s">
        <v>181</v>
      </c>
    </row>
    <row r="375" spans="4:7">
      <c r="D375" s="17"/>
      <c r="E375" s="18">
        <v>0</v>
      </c>
      <c r="F375" s="19">
        <v>0</v>
      </c>
    </row>
    <row r="376" spans="4:7" ht="15.75" thickBot="1">
      <c r="D376" s="23" t="s">
        <v>19</v>
      </c>
      <c r="E376" s="174">
        <v>0</v>
      </c>
      <c r="F376" s="178">
        <v>0</v>
      </c>
    </row>
    <row r="378" spans="4:7">
      <c r="D378" s="34" t="s">
        <v>430</v>
      </c>
      <c r="E378" s="203"/>
      <c r="F378" s="203"/>
    </row>
    <row r="379" spans="4:7">
      <c r="D379" s="3" t="s">
        <v>335</v>
      </c>
      <c r="E379" s="203"/>
      <c r="F379" s="203"/>
    </row>
    <row r="380" spans="4:7">
      <c r="E380" s="203"/>
      <c r="F380" s="203"/>
    </row>
    <row r="381" spans="4:7">
      <c r="D381" s="3" t="s">
        <v>431</v>
      </c>
      <c r="E381" s="203"/>
      <c r="F381" s="203"/>
    </row>
    <row r="382" spans="4:7">
      <c r="D382" s="3" t="s">
        <v>336</v>
      </c>
      <c r="E382" s="203"/>
      <c r="F382" s="203"/>
    </row>
    <row r="383" spans="4:7">
      <c r="D383" s="34"/>
      <c r="E383" s="610"/>
      <c r="F383" s="610"/>
    </row>
    <row r="384" spans="4:7" ht="15.75" thickBot="1">
      <c r="E384" s="609">
        <v>45930</v>
      </c>
      <c r="F384" s="609">
        <v>45565</v>
      </c>
    </row>
    <row r="385" spans="2:6">
      <c r="D385" s="192" t="s">
        <v>147</v>
      </c>
      <c r="E385" s="186" t="s">
        <v>422</v>
      </c>
      <c r="F385" s="199" t="s">
        <v>413</v>
      </c>
    </row>
    <row r="386" spans="2:6" ht="30">
      <c r="D386" s="481" t="s">
        <v>616</v>
      </c>
      <c r="E386" s="339">
        <v>161844980</v>
      </c>
      <c r="F386" s="370">
        <v>27253355</v>
      </c>
    </row>
    <row r="387" spans="2:6" ht="30">
      <c r="D387" s="481" t="s">
        <v>617</v>
      </c>
      <c r="E387" s="339">
        <v>1265537862</v>
      </c>
      <c r="F387" s="370">
        <v>612995231</v>
      </c>
    </row>
    <row r="388" spans="2:6" ht="30">
      <c r="D388" s="481" t="s">
        <v>809</v>
      </c>
      <c r="E388" s="657">
        <v>229937</v>
      </c>
      <c r="F388" s="370">
        <v>0</v>
      </c>
    </row>
    <row r="389" spans="2:6">
      <c r="D389" s="202" t="s">
        <v>695</v>
      </c>
      <c r="E389" s="478">
        <v>49027396</v>
      </c>
      <c r="F389" s="370">
        <v>0</v>
      </c>
    </row>
    <row r="390" spans="2:6" ht="15.75" thickBot="1">
      <c r="D390" s="23" t="s">
        <v>19</v>
      </c>
      <c r="E390" s="175">
        <f>SUM(E386:E389)</f>
        <v>1476640175</v>
      </c>
      <c r="F390" s="176">
        <f>SUM(F386:F389)</f>
        <v>640248586</v>
      </c>
    </row>
    <row r="391" spans="2:6" ht="15.75" thickBot="1">
      <c r="D391" s="23" t="s">
        <v>348</v>
      </c>
      <c r="E391" s="176">
        <f>+E371+E390</f>
        <v>3312882904</v>
      </c>
      <c r="F391" s="176">
        <f>+F371+F390</f>
        <v>2430237851</v>
      </c>
    </row>
    <row r="393" spans="2:6" ht="15.75" thickBot="1">
      <c r="D393" s="34" t="s">
        <v>245</v>
      </c>
    </row>
    <row r="394" spans="2:6">
      <c r="D394" s="192" t="s">
        <v>147</v>
      </c>
      <c r="E394" s="186" t="s">
        <v>422</v>
      </c>
      <c r="F394" s="199" t="s">
        <v>413</v>
      </c>
    </row>
    <row r="395" spans="2:6">
      <c r="D395" s="17" t="s">
        <v>204</v>
      </c>
      <c r="E395" s="18">
        <v>0</v>
      </c>
      <c r="F395" s="172">
        <v>0</v>
      </c>
    </row>
    <row r="396" spans="2:6" ht="15.75" thickBot="1">
      <c r="D396" s="23" t="s">
        <v>19</v>
      </c>
      <c r="E396" s="174">
        <v>0</v>
      </c>
      <c r="F396" s="178">
        <v>0</v>
      </c>
    </row>
    <row r="398" spans="2:6">
      <c r="B398" s="34" t="s">
        <v>380</v>
      </c>
      <c r="E398" s="347"/>
    </row>
    <row r="399" spans="2:6" ht="15.75" thickBot="1">
      <c r="E399" s="609">
        <v>45930</v>
      </c>
      <c r="F399" s="609">
        <v>45565</v>
      </c>
    </row>
    <row r="400" spans="2:6" ht="16.899999999999999" customHeight="1" thickBot="1">
      <c r="D400" s="204" t="s">
        <v>147</v>
      </c>
      <c r="E400" s="348" t="s">
        <v>422</v>
      </c>
      <c r="F400" s="205" t="s">
        <v>413</v>
      </c>
    </row>
    <row r="401" spans="4:6">
      <c r="D401" s="206" t="s">
        <v>241</v>
      </c>
      <c r="E401" s="349"/>
      <c r="F401" s="208"/>
    </row>
    <row r="402" spans="4:6">
      <c r="D402" s="207" t="s">
        <v>605</v>
      </c>
      <c r="E402" s="350">
        <v>3228810</v>
      </c>
      <c r="F402" s="350">
        <v>3092730</v>
      </c>
    </row>
    <row r="403" spans="4:6">
      <c r="D403" s="210" t="s">
        <v>606</v>
      </c>
      <c r="E403" s="350">
        <v>95000975</v>
      </c>
      <c r="F403" s="350">
        <v>87201000</v>
      </c>
    </row>
    <row r="404" spans="4:6">
      <c r="D404" s="207" t="s">
        <v>500</v>
      </c>
      <c r="E404" s="350">
        <v>4238000</v>
      </c>
      <c r="F404" s="350">
        <v>4082346</v>
      </c>
    </row>
    <row r="405" spans="4:6">
      <c r="D405" s="207" t="s">
        <v>775</v>
      </c>
      <c r="E405" s="350">
        <v>47807</v>
      </c>
      <c r="F405" s="209">
        <v>0</v>
      </c>
    </row>
    <row r="406" spans="4:6" ht="16.5" customHeight="1">
      <c r="D406" s="207" t="s">
        <v>788</v>
      </c>
      <c r="E406" s="350">
        <v>2377146</v>
      </c>
      <c r="F406" s="209">
        <v>0</v>
      </c>
    </row>
    <row r="407" spans="4:6" ht="16.5" customHeight="1">
      <c r="D407" s="207" t="s">
        <v>812</v>
      </c>
      <c r="E407" s="350">
        <v>7096938</v>
      </c>
      <c r="F407" s="209">
        <v>0</v>
      </c>
    </row>
    <row r="408" spans="4:6">
      <c r="D408" s="211" t="s">
        <v>229</v>
      </c>
      <c r="E408" s="351">
        <f>SUM(E401:E407)</f>
        <v>111989676</v>
      </c>
      <c r="F408" s="351">
        <f>SUM(F401:F406)</f>
        <v>94376076</v>
      </c>
    </row>
    <row r="409" spans="4:6">
      <c r="D409" s="206" t="s">
        <v>242</v>
      </c>
      <c r="E409" s="212"/>
      <c r="F409" s="213"/>
    </row>
    <row r="410" spans="4:6">
      <c r="D410" s="207" t="s">
        <v>501</v>
      </c>
      <c r="E410" s="350">
        <v>153551279</v>
      </c>
      <c r="F410" s="350">
        <v>70940598</v>
      </c>
    </row>
    <row r="411" spans="4:6">
      <c r="D411" s="211" t="s">
        <v>243</v>
      </c>
      <c r="E411" s="351">
        <f>SUM(E410)</f>
        <v>153551279</v>
      </c>
      <c r="F411" s="351">
        <f>SUM(F410)</f>
        <v>70940598</v>
      </c>
    </row>
    <row r="412" spans="4:6">
      <c r="D412" s="206" t="s">
        <v>334</v>
      </c>
      <c r="E412" s="352"/>
      <c r="F412" s="207"/>
    </row>
    <row r="413" spans="4:6">
      <c r="D413" s="632" t="s">
        <v>502</v>
      </c>
      <c r="E413" s="350">
        <v>3116908</v>
      </c>
      <c r="F413" s="350">
        <v>7384822</v>
      </c>
    </row>
    <row r="414" spans="4:6">
      <c r="D414" s="632" t="s">
        <v>503</v>
      </c>
      <c r="E414" s="350">
        <v>4117565</v>
      </c>
      <c r="F414" s="350">
        <v>4214383</v>
      </c>
    </row>
    <row r="415" spans="4:6">
      <c r="D415" s="633" t="s">
        <v>397</v>
      </c>
      <c r="E415" s="634">
        <v>2177190</v>
      </c>
      <c r="F415" s="634">
        <v>1791210</v>
      </c>
    </row>
    <row r="416" spans="4:6" hidden="1">
      <c r="D416" s="632" t="s">
        <v>469</v>
      </c>
      <c r="E416" s="350"/>
      <c r="F416" s="350"/>
    </row>
    <row r="417" spans="4:7">
      <c r="D417" s="632" t="s">
        <v>504</v>
      </c>
      <c r="E417" s="350">
        <v>19050734</v>
      </c>
      <c r="F417" s="350">
        <v>13443750</v>
      </c>
    </row>
    <row r="418" spans="4:7">
      <c r="D418" s="207" t="s">
        <v>505</v>
      </c>
      <c r="E418" s="350">
        <v>280000</v>
      </c>
      <c r="F418" s="350">
        <v>0</v>
      </c>
    </row>
    <row r="419" spans="4:7">
      <c r="D419" s="207" t="s">
        <v>506</v>
      </c>
      <c r="E419" s="350">
        <v>0</v>
      </c>
      <c r="F419" s="350">
        <v>510002</v>
      </c>
    </row>
    <row r="420" spans="4:7">
      <c r="D420" s="215" t="s">
        <v>507</v>
      </c>
      <c r="E420" s="350">
        <v>0</v>
      </c>
      <c r="F420" s="350">
        <v>1013636</v>
      </c>
    </row>
    <row r="421" spans="4:7" hidden="1">
      <c r="D421" s="214" t="s">
        <v>692</v>
      </c>
      <c r="E421" s="350"/>
      <c r="F421" s="350"/>
    </row>
    <row r="422" spans="4:7">
      <c r="D422" s="216" t="s">
        <v>508</v>
      </c>
      <c r="E422" s="350">
        <v>26759428</v>
      </c>
      <c r="F422" s="350">
        <v>15864962</v>
      </c>
    </row>
    <row r="423" spans="4:7">
      <c r="D423" s="322" t="s">
        <v>509</v>
      </c>
      <c r="E423" s="350">
        <v>103303743</v>
      </c>
      <c r="F423" s="350">
        <v>57001134</v>
      </c>
    </row>
    <row r="424" spans="4:7">
      <c r="D424" s="214" t="s">
        <v>510</v>
      </c>
      <c r="E424" s="350">
        <v>11463525</v>
      </c>
      <c r="F424" s="350">
        <v>8540304</v>
      </c>
    </row>
    <row r="425" spans="4:7">
      <c r="D425" s="214" t="s">
        <v>607</v>
      </c>
      <c r="E425" s="350">
        <v>12743534</v>
      </c>
      <c r="F425" s="350">
        <v>5948028</v>
      </c>
    </row>
    <row r="426" spans="4:7" hidden="1">
      <c r="D426" s="214" t="s">
        <v>693</v>
      </c>
      <c r="E426" s="355"/>
      <c r="F426" s="355"/>
    </row>
    <row r="427" spans="4:7">
      <c r="D427" s="214" t="s">
        <v>525</v>
      </c>
      <c r="E427" s="355">
        <v>0</v>
      </c>
      <c r="F427" s="355">
        <v>6883927</v>
      </c>
    </row>
    <row r="428" spans="4:7">
      <c r="D428" s="217" t="s">
        <v>511</v>
      </c>
      <c r="E428" s="350">
        <v>8638014</v>
      </c>
      <c r="F428" s="350">
        <v>6759330</v>
      </c>
    </row>
    <row r="429" spans="4:7" ht="30" hidden="1">
      <c r="D429" s="217" t="s">
        <v>512</v>
      </c>
      <c r="E429" s="355"/>
      <c r="F429" s="355"/>
    </row>
    <row r="430" spans="4:7">
      <c r="D430" s="217" t="s">
        <v>526</v>
      </c>
      <c r="E430" s="355">
        <v>0</v>
      </c>
      <c r="F430" s="355">
        <v>418182</v>
      </c>
    </row>
    <row r="431" spans="4:7">
      <c r="D431" s="354" t="s">
        <v>426</v>
      </c>
      <c r="E431" s="350">
        <v>83650</v>
      </c>
      <c r="F431" s="350">
        <v>934450</v>
      </c>
      <c r="G431" s="27"/>
    </row>
    <row r="432" spans="4:7">
      <c r="D432" s="217" t="s">
        <v>398</v>
      </c>
      <c r="E432" s="655">
        <v>181819</v>
      </c>
      <c r="F432" s="655">
        <v>727273</v>
      </c>
    </row>
    <row r="433" spans="2:6">
      <c r="D433" s="217" t="s">
        <v>495</v>
      </c>
      <c r="E433" s="350">
        <v>0</v>
      </c>
      <c r="F433" s="350">
        <v>802042</v>
      </c>
    </row>
    <row r="434" spans="2:6">
      <c r="D434" s="217" t="s">
        <v>496</v>
      </c>
      <c r="E434" s="350">
        <v>15337607</v>
      </c>
      <c r="F434" s="350">
        <v>14865273</v>
      </c>
    </row>
    <row r="435" spans="2:6" hidden="1">
      <c r="D435" s="217" t="s">
        <v>694</v>
      </c>
      <c r="E435" s="355"/>
      <c r="F435" s="355"/>
    </row>
    <row r="436" spans="2:6">
      <c r="D436" s="217" t="s">
        <v>416</v>
      </c>
      <c r="E436" s="355">
        <v>26185451</v>
      </c>
      <c r="F436" s="355">
        <v>15720452</v>
      </c>
    </row>
    <row r="437" spans="2:6">
      <c r="D437" s="217" t="s">
        <v>497</v>
      </c>
      <c r="E437" s="350">
        <v>34789</v>
      </c>
      <c r="F437" s="350">
        <v>62406</v>
      </c>
    </row>
    <row r="438" spans="2:6" hidden="1">
      <c r="D438" s="217" t="s">
        <v>498</v>
      </c>
      <c r="E438" s="355"/>
      <c r="F438" s="355"/>
    </row>
    <row r="439" spans="2:6" ht="30" hidden="1">
      <c r="D439" s="217" t="s">
        <v>455</v>
      </c>
      <c r="E439" s="355"/>
      <c r="F439" s="355"/>
    </row>
    <row r="440" spans="2:6">
      <c r="D440" s="217" t="s">
        <v>499</v>
      </c>
      <c r="E440" s="350">
        <v>6916464</v>
      </c>
      <c r="F440" s="350">
        <v>9911481</v>
      </c>
    </row>
    <row r="441" spans="2:6">
      <c r="D441" s="217" t="s">
        <v>9</v>
      </c>
      <c r="E441" s="355">
        <v>0</v>
      </c>
      <c r="F441" s="355">
        <v>14070000</v>
      </c>
    </row>
    <row r="442" spans="2:6">
      <c r="D442" s="217" t="s">
        <v>619</v>
      </c>
      <c r="E442" s="350">
        <v>1000000</v>
      </c>
      <c r="F442" s="350">
        <v>1309091</v>
      </c>
    </row>
    <row r="443" spans="2:6">
      <c r="D443" s="217" t="s">
        <v>698</v>
      </c>
      <c r="E443" s="634">
        <v>7639915</v>
      </c>
      <c r="F443" s="634">
        <v>0</v>
      </c>
    </row>
    <row r="444" spans="2:6">
      <c r="D444" s="217" t="s">
        <v>789</v>
      </c>
      <c r="E444" s="634">
        <v>166160</v>
      </c>
      <c r="F444" s="634">
        <v>0</v>
      </c>
    </row>
    <row r="445" spans="2:6">
      <c r="D445" s="217" t="s">
        <v>790</v>
      </c>
      <c r="E445" s="634">
        <v>4386800</v>
      </c>
      <c r="F445" s="634">
        <v>0</v>
      </c>
    </row>
    <row r="446" spans="2:6" ht="15.75" thickBot="1">
      <c r="D446" s="218" t="s">
        <v>292</v>
      </c>
      <c r="E446" s="353">
        <f>SUM(E412:E445)</f>
        <v>253583296</v>
      </c>
      <c r="F446" s="353">
        <f>SUM(F412:F445)</f>
        <v>188176138</v>
      </c>
    </row>
    <row r="448" spans="2:6">
      <c r="B448" s="34" t="s">
        <v>381</v>
      </c>
    </row>
    <row r="449" spans="2:6" ht="15.75" thickBot="1"/>
    <row r="450" spans="2:6">
      <c r="D450" s="192" t="s">
        <v>51</v>
      </c>
      <c r="E450" s="186" t="s">
        <v>180</v>
      </c>
      <c r="F450" s="199" t="s">
        <v>181</v>
      </c>
    </row>
    <row r="451" spans="2:6">
      <c r="D451" s="17" t="s">
        <v>524</v>
      </c>
      <c r="E451" s="156">
        <v>0</v>
      </c>
      <c r="F451" s="172">
        <v>0</v>
      </c>
    </row>
    <row r="452" spans="2:6">
      <c r="D452" s="17" t="s">
        <v>795</v>
      </c>
      <c r="E452" s="156">
        <v>12940</v>
      </c>
      <c r="F452" s="172"/>
    </row>
    <row r="453" spans="2:6" ht="15.75" thickBot="1">
      <c r="D453" s="23" t="s">
        <v>135</v>
      </c>
      <c r="E453" s="175">
        <f>SUM(E451:E452)</f>
        <v>12940</v>
      </c>
      <c r="F453" s="176">
        <f>SUM(F451:F452)</f>
        <v>0</v>
      </c>
    </row>
    <row r="454" spans="2:6">
      <c r="D454" s="192" t="s">
        <v>205</v>
      </c>
      <c r="E454" s="186" t="s">
        <v>422</v>
      </c>
      <c r="F454" s="199" t="s">
        <v>413</v>
      </c>
    </row>
    <row r="455" spans="2:6">
      <c r="D455" s="17"/>
      <c r="E455" s="156">
        <v>0</v>
      </c>
      <c r="F455" s="172">
        <v>0</v>
      </c>
    </row>
    <row r="456" spans="2:6">
      <c r="D456" s="219"/>
      <c r="E456" s="156">
        <v>0</v>
      </c>
      <c r="F456" s="172">
        <v>0</v>
      </c>
    </row>
    <row r="457" spans="2:6" ht="15.75" thickBot="1">
      <c r="D457" s="23" t="s">
        <v>135</v>
      </c>
      <c r="E457" s="175">
        <f>SUM(E455:E456)</f>
        <v>0</v>
      </c>
      <c r="F457" s="176">
        <f>SUM(F455:F456)</f>
        <v>0</v>
      </c>
    </row>
    <row r="459" spans="2:6">
      <c r="B459" s="34" t="s">
        <v>382</v>
      </c>
    </row>
    <row r="460" spans="2:6" ht="15.75" thickBot="1">
      <c r="E460" s="609">
        <v>45930</v>
      </c>
      <c r="F460" s="609">
        <v>45565</v>
      </c>
    </row>
    <row r="461" spans="2:6" ht="29.25" customHeight="1">
      <c r="D461" s="192" t="s">
        <v>206</v>
      </c>
      <c r="E461" s="186" t="s">
        <v>422</v>
      </c>
      <c r="F461" s="199" t="s">
        <v>413</v>
      </c>
    </row>
    <row r="462" spans="2:6">
      <c r="D462" s="17" t="s">
        <v>290</v>
      </c>
      <c r="E462" s="156">
        <v>30433393</v>
      </c>
      <c r="F462" s="172">
        <v>91563474</v>
      </c>
    </row>
    <row r="463" spans="2:6" ht="30">
      <c r="D463" s="274" t="s">
        <v>696</v>
      </c>
      <c r="E463" s="156">
        <v>35449850</v>
      </c>
      <c r="F463" s="172">
        <v>46880583</v>
      </c>
    </row>
    <row r="464" spans="2:6" ht="30">
      <c r="D464" s="274" t="s">
        <v>697</v>
      </c>
      <c r="E464" s="156">
        <v>85518014</v>
      </c>
      <c r="F464" s="172">
        <v>0</v>
      </c>
    </row>
    <row r="465" spans="2:6">
      <c r="D465" s="274" t="s">
        <v>808</v>
      </c>
      <c r="E465" s="656">
        <v>1692732</v>
      </c>
      <c r="F465" s="172">
        <v>0</v>
      </c>
    </row>
    <row r="466" spans="2:6">
      <c r="D466" s="799" t="s">
        <v>524</v>
      </c>
      <c r="E466" s="656">
        <v>0</v>
      </c>
      <c r="F466" s="220">
        <v>2492767</v>
      </c>
    </row>
    <row r="467" spans="2:6" ht="15.75" thickBot="1">
      <c r="D467" s="369" t="s">
        <v>207</v>
      </c>
      <c r="E467" s="176">
        <f>SUM(E462:E466)</f>
        <v>153093989</v>
      </c>
      <c r="F467" s="176">
        <f>SUM(F462:F466)</f>
        <v>140936824</v>
      </c>
    </row>
    <row r="468" spans="2:6">
      <c r="D468" s="244" t="s">
        <v>54</v>
      </c>
      <c r="E468" s="252"/>
      <c r="F468" s="253"/>
    </row>
    <row r="469" spans="2:6">
      <c r="D469" s="17"/>
      <c r="E469" s="18">
        <v>0</v>
      </c>
      <c r="F469" s="19">
        <v>0</v>
      </c>
    </row>
    <row r="470" spans="2:6" ht="15.75" thickBot="1">
      <c r="D470" s="219"/>
      <c r="E470" s="222">
        <v>0</v>
      </c>
      <c r="F470" s="220">
        <v>0</v>
      </c>
    </row>
    <row r="471" spans="2:6" ht="15.75" thickBot="1">
      <c r="D471" s="250" t="s">
        <v>207</v>
      </c>
      <c r="E471" s="251">
        <f>SUM(E469:E470)</f>
        <v>0</v>
      </c>
      <c r="F471" s="251">
        <f>SUM(F469:F470)</f>
        <v>0</v>
      </c>
    </row>
    <row r="473" spans="2:6">
      <c r="B473" s="34" t="s">
        <v>383</v>
      </c>
    </row>
    <row r="475" spans="2:6" ht="15.75" thickBot="1">
      <c r="D475" s="3" t="s">
        <v>203</v>
      </c>
      <c r="E475" s="128"/>
      <c r="F475" s="128"/>
    </row>
    <row r="476" spans="2:6">
      <c r="D476" s="192" t="s">
        <v>52</v>
      </c>
      <c r="E476" s="186" t="s">
        <v>422</v>
      </c>
      <c r="F476" s="199" t="s">
        <v>413</v>
      </c>
    </row>
    <row r="477" spans="2:6" ht="15.75" thickBot="1">
      <c r="D477" s="219" t="s">
        <v>52</v>
      </c>
      <c r="E477" s="488">
        <v>0</v>
      </c>
      <c r="F477" s="489">
        <v>0</v>
      </c>
    </row>
    <row r="478" spans="2:6" ht="15.75" thickBot="1">
      <c r="D478" s="250" t="s">
        <v>135</v>
      </c>
      <c r="E478" s="251">
        <f>SUM(E477)</f>
        <v>0</v>
      </c>
      <c r="F478" s="251">
        <f>SUM(F477:F477)</f>
        <v>0</v>
      </c>
    </row>
    <row r="479" spans="2:6">
      <c r="E479" s="9"/>
    </row>
    <row r="480" spans="2:6" ht="15.75" thickBot="1">
      <c r="D480" s="3" t="s">
        <v>203</v>
      </c>
      <c r="E480" s="9"/>
    </row>
    <row r="481" spans="2:6">
      <c r="D481" s="192" t="s">
        <v>208</v>
      </c>
      <c r="E481" s="221" t="s">
        <v>422</v>
      </c>
      <c r="F481" s="199" t="s">
        <v>413</v>
      </c>
    </row>
    <row r="482" spans="2:6" ht="15.75" thickBot="1">
      <c r="D482" s="219" t="s">
        <v>284</v>
      </c>
      <c r="E482" s="488">
        <v>0</v>
      </c>
      <c r="F482" s="489">
        <v>0</v>
      </c>
    </row>
    <row r="483" spans="2:6" ht="15.75" thickBot="1">
      <c r="D483" s="250" t="s">
        <v>135</v>
      </c>
      <c r="E483" s="251">
        <f>SUM(E482)</f>
        <v>0</v>
      </c>
      <c r="F483" s="251">
        <f>SUM(F482)</f>
        <v>0</v>
      </c>
    </row>
    <row r="485" spans="2:6">
      <c r="B485" s="34" t="s">
        <v>318</v>
      </c>
    </row>
    <row r="487" spans="2:6">
      <c r="B487" s="34" t="s">
        <v>319</v>
      </c>
    </row>
    <row r="488" spans="2:6">
      <c r="B488" s="3" t="s">
        <v>320</v>
      </c>
    </row>
    <row r="489" spans="2:6">
      <c r="B489" s="34" t="s">
        <v>321</v>
      </c>
    </row>
    <row r="490" spans="2:6">
      <c r="B490" s="3" t="s">
        <v>322</v>
      </c>
    </row>
    <row r="491" spans="2:6">
      <c r="B491" s="34" t="s">
        <v>323</v>
      </c>
    </row>
    <row r="492" spans="2:6">
      <c r="B492" s="3" t="s">
        <v>324</v>
      </c>
    </row>
    <row r="499" spans="2:2">
      <c r="B499" s="3" t="s">
        <v>591</v>
      </c>
    </row>
    <row r="500" spans="2:2">
      <c r="B500" s="203"/>
    </row>
    <row r="501" spans="2:2">
      <c r="B501" s="33" t="s">
        <v>765</v>
      </c>
    </row>
    <row r="503" spans="2:2">
      <c r="B503" s="34" t="s">
        <v>711</v>
      </c>
    </row>
    <row r="505" spans="2:2">
      <c r="B505" s="34" t="s">
        <v>712</v>
      </c>
    </row>
    <row r="506" spans="2:2">
      <c r="B506" s="3" t="s">
        <v>715</v>
      </c>
    </row>
    <row r="507" spans="2:2">
      <c r="B507" s="3" t="s">
        <v>717</v>
      </c>
    </row>
    <row r="508" spans="2:2">
      <c r="B508" s="3" t="s">
        <v>716</v>
      </c>
    </row>
    <row r="510" spans="2:2">
      <c r="B510" s="34" t="s">
        <v>713</v>
      </c>
    </row>
    <row r="511" spans="2:2">
      <c r="B511" s="3" t="s">
        <v>718</v>
      </c>
    </row>
    <row r="512" spans="2:2">
      <c r="B512" s="3" t="s">
        <v>719</v>
      </c>
    </row>
    <row r="514" spans="2:9">
      <c r="B514" s="34" t="s">
        <v>714</v>
      </c>
    </row>
    <row r="515" spans="2:9">
      <c r="B515" s="3" t="s">
        <v>720</v>
      </c>
    </row>
    <row r="516" spans="2:9">
      <c r="B516" s="3" t="s">
        <v>721</v>
      </c>
    </row>
    <row r="518" spans="2:9">
      <c r="B518" s="34" t="s">
        <v>772</v>
      </c>
      <c r="C518" s="34"/>
      <c r="D518" s="34"/>
    </row>
    <row r="519" spans="2:9">
      <c r="B519" s="34"/>
      <c r="C519" s="34"/>
      <c r="D519" s="34"/>
    </row>
    <row r="520" spans="2:9" s="34" customFormat="1">
      <c r="B520" s="34" t="s">
        <v>722</v>
      </c>
    </row>
    <row r="521" spans="2:9" s="34" customFormat="1"/>
    <row r="522" spans="2:9">
      <c r="B522" s="3" t="s">
        <v>723</v>
      </c>
    </row>
    <row r="523" spans="2:9">
      <c r="B523" s="34" t="s">
        <v>727</v>
      </c>
      <c r="C523" s="47"/>
      <c r="D523" s="47"/>
      <c r="E523" s="47"/>
      <c r="F523" s="47"/>
      <c r="G523" s="47"/>
      <c r="H523" s="47"/>
      <c r="I523" s="47"/>
    </row>
    <row r="524" spans="2:9">
      <c r="B524" s="3" t="s">
        <v>726</v>
      </c>
    </row>
    <row r="525" spans="2:9">
      <c r="B525" s="3" t="s">
        <v>724</v>
      </c>
    </row>
    <row r="526" spans="2:9">
      <c r="B526" s="3" t="s">
        <v>725</v>
      </c>
    </row>
    <row r="527" spans="2:9">
      <c r="B527" s="3" t="s">
        <v>728</v>
      </c>
    </row>
    <row r="528" spans="2:9">
      <c r="B528" s="3" t="s">
        <v>729</v>
      </c>
    </row>
    <row r="529" spans="2:3">
      <c r="B529" s="3" t="s">
        <v>773</v>
      </c>
    </row>
    <row r="530" spans="2:3">
      <c r="B530" s="3" t="s">
        <v>730</v>
      </c>
    </row>
    <row r="531" spans="2:3">
      <c r="B531" s="3" t="s">
        <v>731</v>
      </c>
    </row>
    <row r="532" spans="2:3">
      <c r="B532" s="3" t="s">
        <v>733</v>
      </c>
    </row>
    <row r="533" spans="2:3">
      <c r="B533" s="3" t="s">
        <v>732</v>
      </c>
    </row>
    <row r="534" spans="2:3">
      <c r="B534" s="3" t="s">
        <v>735</v>
      </c>
    </row>
    <row r="535" spans="2:3">
      <c r="B535" s="3" t="s">
        <v>734</v>
      </c>
    </row>
    <row r="536" spans="2:3">
      <c r="B536" s="3" t="s">
        <v>736</v>
      </c>
    </row>
    <row r="537" spans="2:3">
      <c r="B537" s="3" t="s">
        <v>737</v>
      </c>
    </row>
    <row r="538" spans="2:3">
      <c r="B538" s="605" t="s">
        <v>774</v>
      </c>
    </row>
    <row r="539" spans="2:3">
      <c r="C539" s="3" t="s">
        <v>738</v>
      </c>
    </row>
    <row r="540" spans="2:3">
      <c r="C540" s="3" t="s">
        <v>739</v>
      </c>
    </row>
    <row r="541" spans="2:3">
      <c r="C541" s="3" t="s">
        <v>740</v>
      </c>
    </row>
    <row r="543" spans="2:3">
      <c r="B543" s="3" t="s">
        <v>741</v>
      </c>
    </row>
    <row r="544" spans="2:3">
      <c r="B544" s="3" t="s">
        <v>742</v>
      </c>
    </row>
    <row r="546" spans="2:5">
      <c r="B546" s="34" t="s">
        <v>743</v>
      </c>
    </row>
    <row r="547" spans="2:5">
      <c r="B547" s="3" t="s">
        <v>744</v>
      </c>
    </row>
    <row r="548" spans="2:5">
      <c r="B548" s="3" t="s">
        <v>745</v>
      </c>
    </row>
    <row r="549" spans="2:5">
      <c r="B549" s="34"/>
    </row>
    <row r="550" spans="2:5">
      <c r="B550" s="3" t="s">
        <v>751</v>
      </c>
    </row>
    <row r="551" spans="2:5">
      <c r="B551" s="3" t="s">
        <v>746</v>
      </c>
    </row>
    <row r="552" spans="2:5">
      <c r="B552" s="3" t="s">
        <v>747</v>
      </c>
    </row>
    <row r="553" spans="2:5">
      <c r="B553" s="3" t="s">
        <v>750</v>
      </c>
    </row>
    <row r="554" spans="2:5">
      <c r="B554" s="3" t="s">
        <v>748</v>
      </c>
    </row>
    <row r="555" spans="2:5">
      <c r="B555" s="3" t="s">
        <v>749</v>
      </c>
    </row>
    <row r="556" spans="2:5">
      <c r="B556" s="3" t="s">
        <v>752</v>
      </c>
    </row>
    <row r="557" spans="2:5">
      <c r="B557" s="3" t="s">
        <v>753</v>
      </c>
    </row>
    <row r="558" spans="2:5">
      <c r="B558" s="3" t="s">
        <v>754</v>
      </c>
    </row>
    <row r="559" spans="2:5">
      <c r="B559" s="34"/>
    </row>
    <row r="560" spans="2:5">
      <c r="B560" s="775" t="s">
        <v>755</v>
      </c>
      <c r="C560" s="775"/>
      <c r="D560" s="775"/>
      <c r="E560" s="775"/>
    </row>
    <row r="561" spans="2:2">
      <c r="B561" s="34"/>
    </row>
    <row r="562" spans="2:2">
      <c r="B562" s="34" t="s">
        <v>756</v>
      </c>
    </row>
    <row r="563" spans="2:2">
      <c r="B563" s="3" t="s">
        <v>757</v>
      </c>
    </row>
    <row r="564" spans="2:2">
      <c r="B564" s="3" t="s">
        <v>758</v>
      </c>
    </row>
    <row r="565" spans="2:2">
      <c r="B565" s="3" t="s">
        <v>759</v>
      </c>
    </row>
    <row r="567" spans="2:2">
      <c r="B567" s="3" t="s">
        <v>760</v>
      </c>
    </row>
    <row r="568" spans="2:2">
      <c r="B568" s="3" t="s">
        <v>761</v>
      </c>
    </row>
    <row r="570" spans="2:2">
      <c r="B570" s="34" t="s">
        <v>806</v>
      </c>
    </row>
    <row r="571" spans="2:2">
      <c r="B571" s="3" t="s">
        <v>762</v>
      </c>
    </row>
    <row r="572" spans="2:2">
      <c r="B572" s="3" t="s">
        <v>802</v>
      </c>
    </row>
    <row r="573" spans="2:2">
      <c r="B573" s="34"/>
    </row>
    <row r="574" spans="2:2">
      <c r="B574" s="34"/>
    </row>
    <row r="575" spans="2:2">
      <c r="B575" s="33" t="s">
        <v>325</v>
      </c>
    </row>
    <row r="576" spans="2:2">
      <c r="B576" s="3" t="s">
        <v>326</v>
      </c>
    </row>
    <row r="578" spans="2:12">
      <c r="B578" s="33" t="s">
        <v>330</v>
      </c>
    </row>
    <row r="579" spans="2:12">
      <c r="B579" s="3" t="s">
        <v>327</v>
      </c>
    </row>
    <row r="581" spans="2:12">
      <c r="B581" s="33" t="s">
        <v>331</v>
      </c>
      <c r="C581" s="268"/>
    </row>
    <row r="582" spans="2:12">
      <c r="B582" s="3" t="s">
        <v>328</v>
      </c>
    </row>
    <row r="584" spans="2:12">
      <c r="B584" s="33" t="s">
        <v>332</v>
      </c>
    </row>
    <row r="585" spans="2:12">
      <c r="B585" s="3" t="s">
        <v>329</v>
      </c>
    </row>
    <row r="587" spans="2:12">
      <c r="B587" s="33" t="s">
        <v>658</v>
      </c>
      <c r="C587" s="288"/>
      <c r="D587" s="288"/>
      <c r="E587" s="288"/>
      <c r="F587" s="288"/>
      <c r="G587" s="288"/>
      <c r="H587" s="288"/>
      <c r="I587" s="288"/>
      <c r="J587" s="288"/>
      <c r="K587" s="288"/>
      <c r="L587" s="288"/>
    </row>
    <row r="588" spans="2:12" ht="15" customHeight="1">
      <c r="B588" s="731" t="s">
        <v>567</v>
      </c>
      <c r="C588" s="731"/>
      <c r="D588" s="731"/>
      <c r="E588" s="731"/>
      <c r="F588" s="288"/>
      <c r="G588" s="288"/>
      <c r="H588" s="288"/>
      <c r="I588" s="288"/>
      <c r="J588" s="288"/>
      <c r="K588" s="288"/>
      <c r="L588" s="288"/>
    </row>
    <row r="590" spans="2:12">
      <c r="B590" s="34" t="s">
        <v>610</v>
      </c>
      <c r="C590" s="34"/>
      <c r="D590" s="34"/>
      <c r="E590" s="506">
        <v>45930</v>
      </c>
      <c r="F590" s="506">
        <v>45657</v>
      </c>
      <c r="G590" s="34"/>
      <c r="H590" s="34"/>
      <c r="I590" s="34"/>
      <c r="J590" s="34"/>
      <c r="K590" s="34"/>
      <c r="L590" s="34"/>
    </row>
    <row r="591" spans="2:12">
      <c r="B591" s="3" t="s">
        <v>568</v>
      </c>
      <c r="E591" s="503">
        <v>38792450619</v>
      </c>
      <c r="F591" s="503">
        <v>41794380046</v>
      </c>
    </row>
    <row r="592" spans="2:12">
      <c r="B592" s="3" t="s">
        <v>569</v>
      </c>
      <c r="E592" s="504">
        <v>243207309627</v>
      </c>
      <c r="F592" s="504">
        <v>281235342503</v>
      </c>
    </row>
    <row r="593" spans="2:12" ht="15.75" thickBot="1">
      <c r="B593" s="34" t="s">
        <v>611</v>
      </c>
      <c r="E593" s="505">
        <f>SUM(E591:E592)</f>
        <v>281999760246</v>
      </c>
      <c r="F593" s="505">
        <v>323029722549</v>
      </c>
    </row>
    <row r="594" spans="2:12" ht="15.75" thickTop="1">
      <c r="E594" s="258"/>
      <c r="F594" s="258"/>
    </row>
    <row r="595" spans="2:12">
      <c r="B595" s="34" t="s">
        <v>612</v>
      </c>
      <c r="C595" s="34"/>
      <c r="D595" s="34"/>
      <c r="E595" s="506">
        <v>45930</v>
      </c>
      <c r="F595" s="506">
        <v>45657</v>
      </c>
      <c r="G595" s="34"/>
      <c r="H595" s="34"/>
      <c r="I595" s="34"/>
      <c r="J595" s="34"/>
      <c r="K595" s="34"/>
      <c r="L595" s="34"/>
    </row>
    <row r="596" spans="2:12">
      <c r="B596" s="3" t="s">
        <v>570</v>
      </c>
      <c r="E596" s="503">
        <v>38792450619</v>
      </c>
      <c r="F596" s="503">
        <v>41794380046</v>
      </c>
    </row>
    <row r="597" spans="2:12">
      <c r="B597" s="3" t="s">
        <v>571</v>
      </c>
      <c r="E597" s="504">
        <v>243207309627</v>
      </c>
      <c r="F597" s="504">
        <v>281235342503</v>
      </c>
    </row>
    <row r="598" spans="2:12" ht="15.75" thickBot="1">
      <c r="B598" s="34" t="s">
        <v>613</v>
      </c>
      <c r="E598" s="505">
        <f>SUM(E596:E597)</f>
        <v>281999760246</v>
      </c>
      <c r="F598" s="505">
        <v>323029722549</v>
      </c>
    </row>
    <row r="599" spans="2:12" ht="15.75" thickTop="1"/>
    <row r="600" spans="2:12">
      <c r="G600" s="116"/>
    </row>
    <row r="601" spans="2:12">
      <c r="C601" s="259" t="s">
        <v>15</v>
      </c>
      <c r="E601" s="259" t="s">
        <v>778</v>
      </c>
      <c r="G601" s="259" t="s">
        <v>780</v>
      </c>
    </row>
    <row r="602" spans="2:12">
      <c r="C602" s="259" t="s">
        <v>474</v>
      </c>
      <c r="E602" s="259" t="s">
        <v>779</v>
      </c>
      <c r="G602" s="259" t="s">
        <v>776</v>
      </c>
    </row>
    <row r="606" spans="2:12">
      <c r="C606" s="693"/>
      <c r="D606" s="693"/>
      <c r="E606" s="693"/>
      <c r="F606" s="693"/>
      <c r="G606" s="693"/>
      <c r="H606" s="693"/>
      <c r="I606" s="693"/>
      <c r="J606" s="693"/>
    </row>
  </sheetData>
  <mergeCells count="66">
    <mergeCell ref="D184:F184"/>
    <mergeCell ref="D178:F178"/>
    <mergeCell ref="E125:E126"/>
    <mergeCell ref="D125:D126"/>
    <mergeCell ref="F125:G125"/>
    <mergeCell ref="F303:G303"/>
    <mergeCell ref="F302:G302"/>
    <mergeCell ref="F301:G301"/>
    <mergeCell ref="E209:I209"/>
    <mergeCell ref="D192:F192"/>
    <mergeCell ref="D209:D211"/>
    <mergeCell ref="B588:E588"/>
    <mergeCell ref="D324:D325"/>
    <mergeCell ref="E324:E325"/>
    <mergeCell ref="F324:F325"/>
    <mergeCell ref="G324:H324"/>
    <mergeCell ref="B560:E560"/>
    <mergeCell ref="F304:G304"/>
    <mergeCell ref="F305:G305"/>
    <mergeCell ref="D198:I198"/>
    <mergeCell ref="D201:I201"/>
    <mergeCell ref="J209:O209"/>
    <mergeCell ref="E210:E211"/>
    <mergeCell ref="F210:F211"/>
    <mergeCell ref="G210:G211"/>
    <mergeCell ref="H210:H211"/>
    <mergeCell ref="I210:I211"/>
    <mergeCell ref="J210:J211"/>
    <mergeCell ref="K210:K211"/>
    <mergeCell ref="L210:L211"/>
    <mergeCell ref="M210:M211"/>
    <mergeCell ref="N210:N211"/>
    <mergeCell ref="O210:O211"/>
    <mergeCell ref="B73:K73"/>
    <mergeCell ref="D123:H123"/>
    <mergeCell ref="J75:J77"/>
    <mergeCell ref="E76:E77"/>
    <mergeCell ref="F76:F77"/>
    <mergeCell ref="I76:I77"/>
    <mergeCell ref="D102:D104"/>
    <mergeCell ref="G102:G104"/>
    <mergeCell ref="J102:J104"/>
    <mergeCell ref="E103:E104"/>
    <mergeCell ref="F103:F104"/>
    <mergeCell ref="I103:I104"/>
    <mergeCell ref="B65:N65"/>
    <mergeCell ref="B66:N66"/>
    <mergeCell ref="B44:R44"/>
    <mergeCell ref="B45:R45"/>
    <mergeCell ref="B46:R46"/>
    <mergeCell ref="C606:J606"/>
    <mergeCell ref="D75:D77"/>
    <mergeCell ref="G75:G77"/>
    <mergeCell ref="D135:D137"/>
    <mergeCell ref="E135:E137"/>
    <mergeCell ref="F135:F137"/>
    <mergeCell ref="G135:G137"/>
    <mergeCell ref="H135:H137"/>
    <mergeCell ref="D168:F168"/>
    <mergeCell ref="G168:I168"/>
    <mergeCell ref="D169:D171"/>
    <mergeCell ref="E169:E171"/>
    <mergeCell ref="F169:F171"/>
    <mergeCell ref="G169:G171"/>
    <mergeCell ref="H169:H171"/>
    <mergeCell ref="I169:I171"/>
  </mergeCells>
  <pageMargins left="0.7" right="0.7" top="0.75" bottom="0.75" header="0.3" footer="0.3"/>
  <pageSetup paperSize="9" fitToHeight="0"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ZiQcPXyaW60Rrs5/Nnvxgyp4AU6ZzKsWFyVb1s1vM1fQ/o9mkp/7x9spG/JlL+6OsE6nbA9SM90F
N6OTRI7sWQ==</DigestValue>
    </Reference>
    <Reference Type="http://www.w3.org/2000/09/xmldsig#Object" URI="#idOfficeObject">
      <DigestMethod Algorithm="http://www.w3.org/2001/04/xmlenc#sha512"/>
      <DigestValue>U756um3bhL9qcxtu8BZy8Zy8869tc/1/1wiiFGY2gcI4ITLuhomGtCI1VCTQNCE8xd+L7rRmKfy2
xi6RfvHCVQ==</DigestValue>
    </Reference>
    <Reference Type="http://uri.etsi.org/01903#SignedProperties" URI="#idSignedProperties">
      <Transforms>
        <Transform Algorithm="http://www.w3.org/TR/2001/REC-xml-c14n-20010315"/>
      </Transforms>
      <DigestMethod Algorithm="http://www.w3.org/2001/04/xmlenc#sha512"/>
      <DigestValue>P9S/2MwMqeAka9e27i50ZlNixi4Out+ni0z9kLBeGZR51w/nwsjB6drah8pvu8i0BbFKHcG4i31L
egu0VdOIyQ==</DigestValue>
    </Reference>
  </SignedInfo>
  <SignatureValue>7qJoJV3v6VNxRV1SEODHgq5eU1/7UbGkyGBo7MiK3UkxAgC/h49i/oLAHmfyjTTM0UKR9N1F1Spz
ui3ssB4qQyUchq6IM2S8QISlg9fPYyvbHDkjAaL7KQYXSclKnMHugGP+8YbtBpkj5P96TSci3KfR
+pINl+rQh72JcH3XVtHyYqCwb+WJ35PAY0sZHVLkkV4W5Eyf9jaeD64U2prWc7/mDr0btEa7YjlE
2rzeLBdnd+EfhDqywmbqCDbjO66TTEMb7r+8W6+Km932fWAloWsjU/8Am4pfyER1TSRxM49wuwFI
dGFKe3IUPkZWP5Xm/tEFaEtW47pFbfj+urvkaA==</SignatureValue>
  <KeyInfo>
    <X509Data>
      <X509Certificate>MIIHoTCCBYmgAwIBAgIQNfQbASEXH49CDBMmG2w9PDANBgkqhkiG9w0BAQ0FADCBhTELMAkGA1UEBhMCUFkxDTALBgNVBAoTBElDUFAxODA2BgNVBAsTL1ByZXN0YWRvciBDdWFsaWZpY2FkbyBkZSBTZXJ2aWNpb3MgZGUgQ29uZmlhbnphMRUwEwYDVQQDEwxDT0RFMTAwIFMuQS4xFjAUBgNVBAUTDVJVQzgwMDgwNjEwLTcwHhcNMjUwMzA1MjA1ODU1WhcNMjcwMzA1MjA1ODU1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PJPj4bjnUS1eQ5ZK2pVMeH2xMpk1ycHCtnFtZMe7obTjaM2460hNY70AUW7K6d5XHTEfoqfyc1wy3C0gawxSaJgT0lmAqSfX/vQ5LFRd2vD32am33YQdUtaUe89A5du4u2nUwvftuuEpoKy/LI0kYPjcby3aSFHoFgarW7ysvuMQtdCgfVa9dX2gUJyJNbal1hL+cHYkr/o8i7HIbffVQGvdmH/DNbo0z0O6dQ6tBwAQjIyondWgINVkZPbYubGJZ5yi4HD8i0LOYCLjtfWPvmNHMExvbbbaxnS2lxE5UhzmdkPGOdjEFiDcbPyybUVqcRaruBdgPYqVGTEkJyTzXUCAwEAAaOCAtQwggLQMAwGA1UdEwEB/wQCMAAwHQYDVR0OBBYEFD375+vBsqeGw1aZFcdVPtkCpOAP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Gz7+GR0L54Ut3jx9fsS7Qs0NBqdRF8/d5aPjHV3XiCWiN4/oJfeJhUzQh9mrVkU0ts7/66Yd9e09T9IlP5EoKGw1hxFJrNH/Z/Vfb3a9BGf8sLjvFM28As5+RxA5jTfxW8X5pXiaTD13pa6qgGXqsPgL1UP/6rGlGLoMDwzAGwcP/NVTljVJDiWFQAh+3U5eYLliCnQeQt6tA1W+gXvbgWf/MGs9BkskgY6VLurRlNkJT3fT6nPoui8vzcoKg7UCM0rSAtxJHNKtDPn4Su8IiBhOMpv6fIdug4vH9y64cQCLdvF1Yc2BN3hF6FPI3QKnaGrL7K9NTmdILWjA/UfS31OHB5+Eoys0wo7/e7sM+Ph96WmKG9duLVKpTJh4e8vkF6E03o9XzeKYd84whMDatgIqVhHl0+d6dzyWBzBR7ZFuoNZN6Smlm0/d7DUwJJI/YYKaXMrAFhtyMNdtTTyOvfDove8leYMGcxQK6B0Zuna3juFt4Z1W8R8DArku3xfWq7rBUwbe4EU//sgXxpzf6gvYUVm4RR0vnHY+0zsFPfyZDTYh5Ks35V4SZCwTASTAksC0dz1BeX5uc5oDi2OFhAVDYP6yByroIGBhWHAIdfiDThfhWbs9Vo1j5vRW303l0HDBr3Qn0CHMjxUyXiR2O1zJcedYL1SgPt56U0jaD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hyfgWFyUob+pcWoUxCpHGSiY2cvu8ffIHQXLjfsobvABMo6m1ItgJQy/FbftLWUYiu+eYOlAjRJeOcBkQlzI7A==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3C4/13XvQsARsfV056pbbEjoW49GGMFo8+80gySAhqmY6ZKujW2+d9bodirR/AWBSmkHM2MRz4H6b5x4abMw5Q==</DigestValue>
      </Reference>
      <Reference URI="/xl/drawings/drawing5.xml?ContentType=application/vnd.openxmlformats-officedocument.drawing+xml">
        <DigestMethod Algorithm="http://www.w3.org/2001/04/xmlenc#sha512"/>
        <DigestValue>HK3+i0RfxqN5zR2xC9at45og8rEkeeTFYmYmuHHbAhNKLb8As9YZ+EaYw70TNGIpbhTe67V3Bptrr8d2NvqKwA==</DigestValue>
      </Reference>
      <Reference URI="/xl/drawings/drawing6.xml?ContentType=application/vnd.openxmlformats-officedocument.drawing+xml">
        <DigestMethod Algorithm="http://www.w3.org/2001/04/xmlenc#sha512"/>
        <DigestValue>kBpVoPcGF94puO4CylNR0Lk+7AN9pbQxECQgInrxfGMoWDneCb+uWJz5PwPXV3NXVQAfx/AmITjQPExaUpm2yA==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oxVMWVfCZKLtgfF4yhGb2kUhKdPZLzIHM9WMN1z1yWnFVXdYheVMTVcs9H2OkTCorth0LaOnyE//xB+nolBMXg==</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cE9/BnZd86UmyNQJc/3H607pZ446yh4y3kbcQ1cKtjvxgsCM7xKgNNzaCeQitSJ8fVSfhNloHhF0hFR617/J8A==</DigestValue>
      </Reference>
      <Reference URI="/xl/styles.xml?ContentType=application/vnd.openxmlformats-officedocument.spreadsheetml.styles+xml">
        <DigestMethod Algorithm="http://www.w3.org/2001/04/xmlenc#sha512"/>
        <DigestValue>W0Y8pp137NNz+QS0DTeBlyGnttkIFnPENab8uH0/m2l9m6RCklotPmwSADQ3l3+c0zqb/foq8ioYd/MyrYUMnA==</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iacKTjdG0pcOKlgKdP5dLd8qS0WmvBcaFGz2E8aWCunHJ8QmG+n5H5Bo+SSAbd2tQq0QaYLBgkJ+CgFOfJSY0A==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guxXy2qNpaCD4yBJ0HmT0ElhgEMEVFD+CVcu3w5DCuwhZOGRWtP0rQdD0+C2YmPdCxnmYWMbUMCqJWX7LfdIHA==</DigestValue>
      </Reference>
      <Reference URI="/xl/worksheets/sheet2.xml?ContentType=application/vnd.openxmlformats-officedocument.spreadsheetml.worksheet+xml">
        <DigestMethod Algorithm="http://www.w3.org/2001/04/xmlenc#sha512"/>
        <DigestValue>jCS9YtGfBUYeTLQPZCX3YiQWlCYoDXKRETOQPyw+q3Zwm2fSWC2z2nnUKQvi2foa24JTIpvKdV3tDcMs87irng==</DigestValue>
      </Reference>
      <Reference URI="/xl/worksheets/sheet3.xml?ContentType=application/vnd.openxmlformats-officedocument.spreadsheetml.worksheet+xml">
        <DigestMethod Algorithm="http://www.w3.org/2001/04/xmlenc#sha512"/>
        <DigestValue>VC5/3jT3WRfgUnMGcFBmmQzeWhHQQCNf1yOBRmTqjRDr/thPz/zy0rxx/TTRi5dnS9dA3Nx1NvJKbmbKq/A7/g==</DigestValue>
      </Reference>
      <Reference URI="/xl/worksheets/sheet4.xml?ContentType=application/vnd.openxmlformats-officedocument.spreadsheetml.worksheet+xml">
        <DigestMethod Algorithm="http://www.w3.org/2001/04/xmlenc#sha512"/>
        <DigestValue>wam0byGeDiLB/3FJ2l62Uvwn2VAl3m5EFZsg7a9y+nNvN2iFdRrKfSN4uEEc/bWW7H5p7x+Swz2CoD06yj/Snw==</DigestValue>
      </Reference>
      <Reference URI="/xl/worksheets/sheet5.xml?ContentType=application/vnd.openxmlformats-officedocument.spreadsheetml.worksheet+xml">
        <DigestMethod Algorithm="http://www.w3.org/2001/04/xmlenc#sha512"/>
        <DigestValue>P/B9oNl7kqHqD0jVBjrkUxbde/+npBp/duw3VFOkH+I45MVqDUDbVwkKTpma3ha50YJ9SeIcwkJ6i/7npVJYbQ==</DigestValue>
      </Reference>
      <Reference URI="/xl/worksheets/sheet6.xml?ContentType=application/vnd.openxmlformats-officedocument.spreadsheetml.worksheet+xml">
        <DigestMethod Algorithm="http://www.w3.org/2001/04/xmlenc#sha512"/>
        <DigestValue>4QYH6kxvIX/iWy9+9sqFjZ6O7PgqJ9tBv8Gpcuxv8N0n779IARdg15SwRLXEwMSMBCMrkeo/H6eY/Ibke7kFXg==</DigestValue>
      </Reference>
    </Manifest>
    <SignatureProperties>
      <SignatureProperty Id="idSignatureTime" Target="#idPackageSignature">
        <mdssi:SignatureTime xmlns:mdssi="http://schemas.openxmlformats.org/package/2006/digital-signature">
          <mdssi:Format>YYYY-MM-DDThh:mm:ssTZD</mdssi:Format>
          <mdssi:Value>2025-11-05T14:08:59Z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30-09-2025</SignatureComments>
          <WindowsVersion>10.0</WindowsVersion>
          <OfficeVersion>16.0.19328/27</OfficeVersion>
          <ApplicationVersion>16.0.19328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2025-11-05T14:08:59Z</xd:SigningTime>
          <xd:SigningCertificate>
            <xd:Cert>
              <xd:CertDigest>
                <DigestMethod Algorithm="http://www.w3.org/2001/04/xmlenc#sha512"/>
                <DigestValue>iimtGsw/PUyaqGJNdqjPUN91mGv0G0CI2tdsiW4FtYzKFAtR/pjiK7PWi5tQNl44r1L+HFgM+ExvSNnCdgEazg==</DigestValue>
              </xd:CertDigest>
              <xd:IssuerSerial>
                <X509IssuerName>SERIALNUMBER=RUC80080610-7, CN=CODE100 S.A., OU=Prestador Cualificado de Servicios de Confianza, O=ICPP, C=PY</X509IssuerName>
                <X509SerialNumber>71716551924611459968589094667533696316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30-09-2025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+FHQzE3gf0dOIx/YnZGDgHsku1R9NvG3ipN7J0qowLRSGCWTvHSVg7LqkgOrYDtUhm0kM8Uua7Uo
IpXsTv/7aQ==</DigestValue>
    </Reference>
    <Reference Type="http://www.w3.org/2000/09/xmldsig#Object" URI="#idOfficeObject">
      <DigestMethod Algorithm="http://www.w3.org/2001/04/xmlenc#sha512"/>
      <DigestValue>U756um3bhL9qcxtu8BZy8Zy8869tc/1/1wiiFGY2gcI4ITLuhomGtCI1VCTQNCE8xd+L7rRmKfy2
xi6RfvHCVQ==</DigestValue>
    </Reference>
    <Reference Type="http://uri.etsi.org/01903#SignedProperties" URI="#idSignedProperties">
      <Transforms>
        <Transform Algorithm="http://www.w3.org/TR/2001/REC-xml-c14n-20010315"/>
      </Transforms>
      <DigestMethod Algorithm="http://www.w3.org/2001/04/xmlenc#sha512"/>
      <DigestValue>r9GgBpUC0yfJAOee0l9OTWnmIS+Kl8731QiZ478EQDVsUm+OcoYwgT5agXVFjnECBF/opdcSLzvH
TTeHJWgjxQ==</DigestValue>
    </Reference>
  </SignedInfo>
  <SignatureValue>qii/v8uQOjzM38y27Dp53iVjKvK+6bBAY8m7WZjipE2HlvgvsIaOjycq9FQXm2+UTmE4Us/Yhhp9
Zws0SC3vO6ulmScXQr/vOXWVrD8PBH2eaRnVtudLWrMjUyjvXd6izJGmgHuqmwZXmF9xDh4cqIMH
O9CXWHi3CQbrMl37D0IubJVpd8j381oHN+HEqrpP7cd0hvH0fzMFu5PmbpxVjZP9Fliso3rN8QIz
QBHw8vdNt2Y5WwBwIZTgWg8+bE2O2p1ys25RXcep3sjl66r66mh9gff5Epza5vejinsy0CC0FDMd
lj9GFy7IdqtvPSN9+bD5FBAeO7t05lPx1t/TNQ==</SignatureValue>
  <KeyInfo>
    <X509Data>
      <X509Certificate>MIIHqjCCBZKgAwIBAgIQeZ9T0LC5DI9H59MgkeWfWjANBgkqhkiG9w0BAQ0FADCBhTELMAkGA1UEBhMCUFkxDTALBgNVBAoTBElDUFAxODA2BgNVBAsTL1ByZXN0YWRvciBDdWFsaWZpY2FkbyBkZSBTZXJ2aWNpb3MgZGUgQ29uZmlhbnphMRUwEwYDVQQDEwxDT0RFMTAwIFMuQS4xFjAUBgNVBAUTDVJVQzgwMDgwNjEwLTcwHhcNMjUwMzI1MTkzMjMzWhcNMjcwMzI1MTkzMjMzWjCBwjELMAkGA1UEBhMCUFkxNjA0BgNVBAoMLUNFUlRJRklDQURPIENVQUxJRklDQURPIERFIEZJUk1BIEVMRUNUUsOTTklDQTELMAkGA1UECxMCRjIxGDAWBgNVBAQTD0dPTlpBTEVaIE1PUkVOTzEXMBUGA1UEKhMORkVSTkFORE8gREFWSUQxJzAlBgNVBAMTHkZFUk5BTkRPIERBVklEIEdPTlpBTEVaIE1PUkVOTzESMBAGA1UEBRMJQ0k2MDE2Nzk0MIIBIjANBgkqhkiG9w0BAQEFAAOCAQ8AMIIBCgKCAQEArfqeeDLeadQmlXb1PpOwrV4iBKKK38NUYtwRX2/17va1X8UIBMxjkNIKcQ0FWGhSAK/phgv53knfM0Zd/F52K+RoctbNE4EVxr1g8XAVDa2nz+3tg8q85fbYNwn6L2As7PHc6T8Vcqx6A6L33m3fk/FPYFRz43hEj+gvSLgjbp/qsABpyP5ulvgd5RgEVu/endlZa+ir0r1WeHE7ohRvtCfFvILhRhDHiwZgb7zLV4qlUn3OgsXTPinU/j9s7pcJ7P8A26z7uyuM8tPsR/THtC22tueuPFSW+C4wNveVOCWyRqWuqR0nvYCyAv0jTkuEa7CIbQ7dfg2RG0c5rFBN1QIDAQABo4IC1TCCAtEwDAYDVR0TAQH/BAIwADAdBgNVHQ4EFgQUoBXBgbHYW3nfB0fLlUwBmS7Y7aUwHwYDVR0jBBgwFoAUvjVUYmhg5ybTMcFfl7Hi9mTOB/UwDgYDVR0PAQH/BAQDAgXgMEwGA1UdEQRFMEOBFGZnb256YWxlekBtYmIuY29tLnB5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J8Zp6joze1z7yEVjvJPEHNAJU5wOiZosuNSvJsiYEPhlOcACHLKvNKCeLGERUjbPjLR6HK5MyFW5oJG7BQoTZPH86URtkOHR/+i6gSw1PyZiQ8FP43txwIJBLVKOcimy5gn250/cdum24y5OfnnfZBHraT0+qZn3PRUGy4lojMiafeiyH3a9Vsp+auMqIPDPFIyTpZ2w5/+IBUB95Wf/k4g16ELTuTZieEHTfnS/pxrsfJhfjY2BldHaN/ByC+1FfwI1rb+/KwxyyfZXWkxUWbF8LZyYobZFRy0mLhIWxtVoN48HQdG/VzLheGNGupErR/uAa9G4jENEBE1Wi37d5SFAy3NOxd2vbC+Nz7gCa6yFWLZyza0gC8jW91iCDFOHaLwF4csKnPjKjdOaEgs/9UUkBzLkQMmaAHWH9rLtZlt+dyokrEAKMmUgdNFAbxP11xDEi7Txhk4uyO8vC4TPp4M+lne8aYA5KGa9IxyHjgnnlmV4jf2l2oCWVPCWrfWOnk0HPLMWBoObkJxEDLxsroTNFHQRPXaVdSxk0uwgCiZODabU+VCqjJ6tb7wl8574F+h4uY0aJZsw39391gREhZLIybMPHlYZglPSYzfDKXzuMfPEAaQ8GiYByrdaJMsm/l8vjn2LtXtv2BKE0L8FZ3/uvH8YJVjRw1fwLbVyTe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hyfgWFyUob+pcWoUxCpHGSiY2cvu8ffIHQXLjfsobvABMo6m1ItgJQy/FbftLWUYiu+eYOlAjRJeOcBkQlzI7A==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3C4/13XvQsARsfV056pbbEjoW49GGMFo8+80gySAhqmY6ZKujW2+d9bodirR/AWBSmkHM2MRz4H6b5x4abMw5Q==</DigestValue>
      </Reference>
      <Reference URI="/xl/drawings/drawing5.xml?ContentType=application/vnd.openxmlformats-officedocument.drawing+xml">
        <DigestMethod Algorithm="http://www.w3.org/2001/04/xmlenc#sha512"/>
        <DigestValue>HK3+i0RfxqN5zR2xC9at45og8rEkeeTFYmYmuHHbAhNKLb8As9YZ+EaYw70TNGIpbhTe67V3Bptrr8d2NvqKwA==</DigestValue>
      </Reference>
      <Reference URI="/xl/drawings/drawing6.xml?ContentType=application/vnd.openxmlformats-officedocument.drawing+xml">
        <DigestMethod Algorithm="http://www.w3.org/2001/04/xmlenc#sha512"/>
        <DigestValue>kBpVoPcGF94puO4CylNR0Lk+7AN9pbQxECQgInrxfGMoWDneCb+uWJz5PwPXV3NXVQAfx/AmITjQPExaUpm2yA==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oxVMWVfCZKLtgfF4yhGb2kUhKdPZLzIHM9WMN1z1yWnFVXdYheVMTVcs9H2OkTCorth0LaOnyE//xB+nolBMXg==</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cE9/BnZd86UmyNQJc/3H607pZ446yh4y3kbcQ1cKtjvxgsCM7xKgNNzaCeQitSJ8fVSfhNloHhF0hFR617/J8A==</DigestValue>
      </Reference>
      <Reference URI="/xl/styles.xml?ContentType=application/vnd.openxmlformats-officedocument.spreadsheetml.styles+xml">
        <DigestMethod Algorithm="http://www.w3.org/2001/04/xmlenc#sha512"/>
        <DigestValue>W0Y8pp137NNz+QS0DTeBlyGnttkIFnPENab8uH0/m2l9m6RCklotPmwSADQ3l3+c0zqb/foq8ioYd/MyrYUMnA==</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iacKTjdG0pcOKlgKdP5dLd8qS0WmvBcaFGz2E8aWCunHJ8QmG+n5H5Bo+SSAbd2tQq0QaYLBgkJ+CgFOfJSY0A==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guxXy2qNpaCD4yBJ0HmT0ElhgEMEVFD+CVcu3w5DCuwhZOGRWtP0rQdD0+C2YmPdCxnmYWMbUMCqJWX7LfdIHA==</DigestValue>
      </Reference>
      <Reference URI="/xl/worksheets/sheet2.xml?ContentType=application/vnd.openxmlformats-officedocument.spreadsheetml.worksheet+xml">
        <DigestMethod Algorithm="http://www.w3.org/2001/04/xmlenc#sha512"/>
        <DigestValue>jCS9YtGfBUYeTLQPZCX3YiQWlCYoDXKRETOQPyw+q3Zwm2fSWC2z2nnUKQvi2foa24JTIpvKdV3tDcMs87irng==</DigestValue>
      </Reference>
      <Reference URI="/xl/worksheets/sheet3.xml?ContentType=application/vnd.openxmlformats-officedocument.spreadsheetml.worksheet+xml">
        <DigestMethod Algorithm="http://www.w3.org/2001/04/xmlenc#sha512"/>
        <DigestValue>VC5/3jT3WRfgUnMGcFBmmQzeWhHQQCNf1yOBRmTqjRDr/thPz/zy0rxx/TTRi5dnS9dA3Nx1NvJKbmbKq/A7/g==</DigestValue>
      </Reference>
      <Reference URI="/xl/worksheets/sheet4.xml?ContentType=application/vnd.openxmlformats-officedocument.spreadsheetml.worksheet+xml">
        <DigestMethod Algorithm="http://www.w3.org/2001/04/xmlenc#sha512"/>
        <DigestValue>wam0byGeDiLB/3FJ2l62Uvwn2VAl3m5EFZsg7a9y+nNvN2iFdRrKfSN4uEEc/bWW7H5p7x+Swz2CoD06yj/Snw==</DigestValue>
      </Reference>
      <Reference URI="/xl/worksheets/sheet5.xml?ContentType=application/vnd.openxmlformats-officedocument.spreadsheetml.worksheet+xml">
        <DigestMethod Algorithm="http://www.w3.org/2001/04/xmlenc#sha512"/>
        <DigestValue>P/B9oNl7kqHqD0jVBjrkUxbde/+npBp/duw3VFOkH+I45MVqDUDbVwkKTpma3ha50YJ9SeIcwkJ6i/7npVJYbQ==</DigestValue>
      </Reference>
      <Reference URI="/xl/worksheets/sheet6.xml?ContentType=application/vnd.openxmlformats-officedocument.spreadsheetml.worksheet+xml">
        <DigestMethod Algorithm="http://www.w3.org/2001/04/xmlenc#sha512"/>
        <DigestValue>4QYH6kxvIX/iWy9+9sqFjZ6O7PgqJ9tBv8Gpcuxv8N0n779IARdg15SwRLXEwMSMBCMrkeo/H6eY/Ibke7kFXg==</DigestValue>
      </Reference>
    </Manifest>
    <SignatureProperties>
      <SignatureProperty Id="idSignatureTime" Target="#idPackageSignature">
        <mdssi:SignatureTime xmlns:mdssi="http://schemas.openxmlformats.org/package/2006/digital-signature">
          <mdssi:Format>YYYY-MM-DDThh:mm:ssTZD</mdssi:Format>
          <mdssi:Value>2025-11-05T14:11:12Z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30-09-2025</SignatureComments>
          <WindowsVersion>10.0</WindowsVersion>
          <OfficeVersion>16.0.19328/27</OfficeVersion>
          <ApplicationVersion>16.0.19328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2025-11-05T14:11:12Z</xd:SigningTime>
          <xd:SigningCertificate>
            <xd:Cert>
              <xd:CertDigest>
                <DigestMethod Algorithm="http://www.w3.org/2001/04/xmlenc#sha512"/>
                <DigestValue>oXjEtHXJLTfDoy0LByvZlZkLqZQDpRGlDkuuehrfuSn1hgc6jzt3RsKkPTW+i0CvU351JkEmC16tj381BN/XMg==</DigestValue>
              </xd:CertDigest>
              <xd:IssuerSerial>
                <X509IssuerName>SERIALNUMBER=RUC80080610-7, CN=CODE100 S.A., OU=Prestador Cualificado de Servicios de Confianza, O=ICPP, C=PY</X509IssuerName>
                <X509SerialNumber>161663862664629836586573387791509856090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30-09-2025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+A9/sZ1f1z3Ves5oXSi2c4TFuGwQqIAo1Zb/XmtoBrLXX8pOL/fltUa8LhyUGNllku8OcUr+NmbO
Z+MMQ+A1ZA==</DigestValue>
    </Reference>
    <Reference Type="http://www.w3.org/2000/09/xmldsig#Object" URI="#idOfficeObject">
      <DigestMethod Algorithm="http://www.w3.org/2001/04/xmlenc#sha512"/>
      <DigestValue>da2/VFzMNhoyDqtYNSqOwqt0Hwl/BC2ljiO1yrfJkxOo9WgNqs8LOWievXCLOWrm4zXEm5YxzQLt
74v5kakzxg==</DigestValue>
    </Reference>
    <Reference Type="http://uri.etsi.org/01903#SignedProperties" URI="#idSignedProperties">
      <Transforms>
        <Transform Algorithm="http://www.w3.org/TR/2001/REC-xml-c14n-20010315"/>
      </Transforms>
      <DigestMethod Algorithm="http://www.w3.org/2001/04/xmlenc#sha512"/>
      <DigestValue>1GDIH3JiP3/j33M9vaEQCjNyJzrYXNGmIXum1xt32S/TmiuTXRnGOgy0QF5Kr/usK/6QYlIBeuOO
BLT8D2HfgA==</DigestValue>
    </Reference>
  </SignedInfo>
  <SignatureValue>kWT8SDnNgEg9q2YjUe+ofyMA8D7o3w0Iv/UUTHNpb6xEf0tkPjXYhWrzqGuHaJrjIP4SbsnA7EVe
1RVdJBnizkGUN8KewtAn1+OIKR7r3+URw01yOQ+PMQ/XGvy2CRhzYWRS1cmZ4Y19vNX8bDUowusK
NX88aF/v4aN6riep/Suj5EfyvhbGNJpq1SYpAeLLbhm0hPts4xWOFh2NZdU7D5VsRx6hoN0KzVuq
NbAilqvAmHMT2LWbFRnogas6H3inDHeYdZHDuKlTSLbmsLgd9vgb1yH5ng2vOs9ZzpulPyM+5vEx
fTA463lNNSG121WY8e01Brq27N0zm6cDCfDrZw==</SignatureValue>
  <KeyInfo>
    <X509Data>
      <X509Certificate>MIIHsDCCBZigAwIBAgIQIgMXJW+nFKVFEV0h2FgWRDANBgkqhkiG9w0BAQ0FADCBhTELMAkGA1UEBhMCUFkxDTALBgNVBAoTBElDUFAxODA2BgNVBAsTL1ByZXN0YWRvciBDdWFsaWZpY2FkbyBkZSBTZXJ2aWNpb3MgZGUgQ29uZmlhbnphMRUwEwYDVQQDEwxDT0RFMTAwIFMuQS4xFjAUBgNVBAUTDVJVQzgwMDgwNjEwLTcwHhcNMjQwOTE3MTUzOTEyWhcNMjYwOTE3MTUzOTEyWjCByjELMAkGA1UEBhMCUFkxNjA0BgNVBAoMLUNFUlRJRklDQURPIENVQUxJRklDQURPIERFIEZJUk1BIEVMRUNUUsOTTklDQTELMAkGA1UECxMCRjIxHTAbBgNVBAQTFENBU0FST1RUSSBRVUlOVEVJUk9TMRYwFAYDVQQqEw1DQVJMT1MgTUFOVUVMMSswKQYDVQQDEyJDQVJMT1MgTUFOVUVMIENBU0FST1RUSSBRVUlOVEVJUk9TMRIwEAYDVQQFEwlDSTgyODExNzgwggEiMA0GCSqGSIb3DQEBAQUAA4IBDwAwggEKAoIBAQC9Q1l+H2nKH0vmQRZ5RMu330kitcfUO1r0bnVVxGmKWnixZ9bdNVBVfwACLGLusRv8yb0AkGzYTFbwJjjpbYXC+q/K8Bn0PeBb6PZJYC2gCQyqk0EAGWoxc5HMO/2ISe8IEsXtK9J0JUJZgfqGiFjkULEiaOdEY/7Ho0rKOzaK1BWcyLCURvRCedPHf6IbDtohHcBaXOkA4V5HuuShpsV9iBnDZHryKEkFSdIgZbxpFcYnmPE+d7cr87yoBw8RFV615LcqlbCJzXqzGgyR9acZUZGqXFWhaBDBq+ej1+FGq1HEdYeay2FbfQe/C2atEQgZrgs9WK5DGb7SSZT5MRm/AgMBAAGjggLTMIICzzAMBgNVHRMBAf8EAjAAMB0GA1UdDgQWBBT1sUyiJlHX+bN8FvJ2XmTHt8N8LTAfBgNVHSMEGDAWgBS+NVRiaGDnJtMxwV+XseL2ZM4H9TAOBgNVHQ8BAf8EBAMCBeAwSgYDVR0RBEMwQYESQ0FSTE9TQ0FATkcuQ09NLlV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scbSdIoyQT6NGZgNFRWgY5Dk7fkWSOOqz33zBUEahjhEGcoYpUBKQLzzQAlpKkI4ux1lm8lHhs8Wn/y8Sf7w6fMhf8+0IbhZKY0cYcZrGFsVva1auE5OV979FuCPIuxBevfbRClkkNQGLyH+L+nK8yQPqRYOsFri4N5KsDlR4T387jmlCYjl+IMM0LlE2e7QOdeao0408vWgwU9A6EocCKK7B0936EHs+vjb/nzO+M9tm99hf3a7DGt97nMCtnqtIjp+QgrKy7l2S5ccXfAyJf0572TPNoY+l3k3GYVvjVDweNqonQt+C4Oqkwrj/r8RLxJJbH6lZFPTqcgZUl/xdk7S0DmSzpthLf3x+w/AoAOIAUnzomIGPgz52nAZqe0JZnKXTMGxCMvpozWUc3krBkissFBIeQCECvvWhmIhwE+ak3BuZ4mbZC5UexGpipHnt+Pv6kt9+sRkbE/jYmp4J44HJv4tsigz8u4BPXlN60xnMYyBZRFkBFZDsXTERxJ19Qf3vU4ww6sR5E2SyLtB48/TtJocOBVY5uQ1w8B1yRhca2tgNrduOnfiZss3VgcUoJkV5ZHLGRgiFr+Qu8dgkqx6siWYeTJ6bpbQ61aL6kqVkLJ19YZ3Y74m6ocPNl6VGS0X9ECNl3nQXyzQ5rnSfXjPcPr2JfSeH0zPDR5rv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hyfgWFyUob+pcWoUxCpHGSiY2cvu8ffIHQXLjfsobvABMo6m1ItgJQy/FbftLWUYiu+eYOlAjRJeOcBkQlzI7A==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3C4/13XvQsARsfV056pbbEjoW49GGMFo8+80gySAhqmY6ZKujW2+d9bodirR/AWBSmkHM2MRz4H6b5x4abMw5Q==</DigestValue>
      </Reference>
      <Reference URI="/xl/drawings/drawing5.xml?ContentType=application/vnd.openxmlformats-officedocument.drawing+xml">
        <DigestMethod Algorithm="http://www.w3.org/2001/04/xmlenc#sha512"/>
        <DigestValue>HK3+i0RfxqN5zR2xC9at45og8rEkeeTFYmYmuHHbAhNKLb8As9YZ+EaYw70TNGIpbhTe67V3Bptrr8d2NvqKwA==</DigestValue>
      </Reference>
      <Reference URI="/xl/drawings/drawing6.xml?ContentType=application/vnd.openxmlformats-officedocument.drawing+xml">
        <DigestMethod Algorithm="http://www.w3.org/2001/04/xmlenc#sha512"/>
        <DigestValue>kBpVoPcGF94puO4CylNR0Lk+7AN9pbQxECQgInrxfGMoWDneCb+uWJz5PwPXV3NXVQAfx/AmITjQPExaUpm2yA==</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oxVMWVfCZKLtgfF4yhGb2kUhKdPZLzIHM9WMN1z1yWnFVXdYheVMTVcs9H2OkTCorth0LaOnyE//xB+nolBMXg==</DigestValue>
      </Reference>
      <Reference URI="/xl/printerSettings/printerSettings3.bin?ContentType=application/vnd.openxmlformats-officedocument.spreadsheetml.printerSettings">
        <DigestMethod Algorithm="http://www.w3.org/2001/04/xmlenc#sha512"/>
        <DigestValue>vQFDiXOayHyaOWbWGQDPXL2Z8Hn/ywV8c3uWUkT9P1iw9W0+SNX3EOVNJphUu9U6k9Nv8YEizWKmgo1kserLkw==</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cE9/BnZd86UmyNQJc/3H607pZ446yh4y3kbcQ1cKtjvxgsCM7xKgNNzaCeQitSJ8fVSfhNloHhF0hFR617/J8A==</DigestValue>
      </Reference>
      <Reference URI="/xl/styles.xml?ContentType=application/vnd.openxmlformats-officedocument.spreadsheetml.styles+xml">
        <DigestMethod Algorithm="http://www.w3.org/2001/04/xmlenc#sha512"/>
        <DigestValue>W0Y8pp137NNz+QS0DTeBlyGnttkIFnPENab8uH0/m2l9m6RCklotPmwSADQ3l3+c0zqb/foq8ioYd/MyrYUMnA==</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iacKTjdG0pcOKlgKdP5dLd8qS0WmvBcaFGz2E8aWCunHJ8QmG+n5H5Bo+SSAbd2tQq0QaYLBgkJ+CgFOfJSY0A==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guxXy2qNpaCD4yBJ0HmT0ElhgEMEVFD+CVcu3w5DCuwhZOGRWtP0rQdD0+C2YmPdCxnmYWMbUMCqJWX7LfdIHA==</DigestValue>
      </Reference>
      <Reference URI="/xl/worksheets/sheet2.xml?ContentType=application/vnd.openxmlformats-officedocument.spreadsheetml.worksheet+xml">
        <DigestMethod Algorithm="http://www.w3.org/2001/04/xmlenc#sha512"/>
        <DigestValue>jCS9YtGfBUYeTLQPZCX3YiQWlCYoDXKRETOQPyw+q3Zwm2fSWC2z2nnUKQvi2foa24JTIpvKdV3tDcMs87irng==</DigestValue>
      </Reference>
      <Reference URI="/xl/worksheets/sheet3.xml?ContentType=application/vnd.openxmlformats-officedocument.spreadsheetml.worksheet+xml">
        <DigestMethod Algorithm="http://www.w3.org/2001/04/xmlenc#sha512"/>
        <DigestValue>VC5/3jT3WRfgUnMGcFBmmQzeWhHQQCNf1yOBRmTqjRDr/thPz/zy0rxx/TTRi5dnS9dA3Nx1NvJKbmbKq/A7/g==</DigestValue>
      </Reference>
      <Reference URI="/xl/worksheets/sheet4.xml?ContentType=application/vnd.openxmlformats-officedocument.spreadsheetml.worksheet+xml">
        <DigestMethod Algorithm="http://www.w3.org/2001/04/xmlenc#sha512"/>
        <DigestValue>wam0byGeDiLB/3FJ2l62Uvwn2VAl3m5EFZsg7a9y+nNvN2iFdRrKfSN4uEEc/bWW7H5p7x+Swz2CoD06yj/Snw==</DigestValue>
      </Reference>
      <Reference URI="/xl/worksheets/sheet5.xml?ContentType=application/vnd.openxmlformats-officedocument.spreadsheetml.worksheet+xml">
        <DigestMethod Algorithm="http://www.w3.org/2001/04/xmlenc#sha512"/>
        <DigestValue>P/B9oNl7kqHqD0jVBjrkUxbde/+npBp/duw3VFOkH+I45MVqDUDbVwkKTpma3ha50YJ9SeIcwkJ6i/7npVJYbQ==</DigestValue>
      </Reference>
      <Reference URI="/xl/worksheets/sheet6.xml?ContentType=application/vnd.openxmlformats-officedocument.spreadsheetml.worksheet+xml">
        <DigestMethod Algorithm="http://www.w3.org/2001/04/xmlenc#sha512"/>
        <DigestValue>4QYH6kxvIX/iWy9+9sqFjZ6O7PgqJ9tBv8Gpcuxv8N0n779IARdg15SwRLXEwMSMBCMrkeo/H6eY/Ibke7kFXg==</DigestValue>
      </Reference>
    </Manifest>
    <SignatureProperties>
      <SignatureProperty Id="idSignatureTime" Target="#idPackageSignature">
        <mdssi:SignatureTime xmlns:mdssi="http://schemas.openxmlformats.org/package/2006/digital-signature">
          <mdssi:Format>YYYY-MM-DDThh:mm:ssTZD</mdssi:Format>
          <mdssi:Value>2025-11-05T15:05:48Z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AL 30-09-2025</SignatureComments>
          <WindowsVersion>10.0</WindowsVersion>
          <OfficeVersion>16.0.19328/27</OfficeVersion>
          <ApplicationVersion>16.0.19328</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2025-11-05T15:05:48Z</xd:SigningTime>
          <xd:SigningCertificate>
            <xd:Cert>
              <xd:CertDigest>
                <DigestMethod Algorithm="http://www.w3.org/2001/04/xmlenc#sha512"/>
                <DigestValue>URPN5cWZDhYUyY3F5YDW97EJLQY1ObrjPwO59IsE3vr8FWIeUC74Jeq0jSuFeyyuIEtXmKqGo1COviyucpqfEg==</DigestValue>
              </xd:CertDigest>
              <xd:IssuerSerial>
                <X509IssuerName>SERIALNUMBER=RUC80080610-7, CN=CODE100 S.A., OU=Prestador Cualificado de Servicios de Confianza, O=ICPP, C=PY</X509IssuerName>
                <X509SerialNumber>45209798208680465375879510005198100036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AL 30-09-2025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ebbf066bef2bb551e1d1da4b2e3f343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e834802e28cb8719dc45b33425e7968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F830C128-3142-436D-9D6E-8C00018D73C7}"/>
</file>

<file path=customXml/itemProps2.xml><?xml version="1.0" encoding="utf-8"?>
<ds:datastoreItem xmlns:ds="http://schemas.openxmlformats.org/officeDocument/2006/customXml" ds:itemID="{3DF67257-97F1-4F8B-ACAA-94E9780C9D2F}"/>
</file>

<file path=customXml/itemProps3.xml><?xml version="1.0" encoding="utf-8"?>
<ds:datastoreItem xmlns:ds="http://schemas.openxmlformats.org/officeDocument/2006/customXml" ds:itemID="{9FCAFF18-A8EA-4986-923A-B9F7E2CE4D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INF. GRAL</vt:lpstr>
      <vt:lpstr>BG</vt:lpstr>
      <vt:lpstr>ER</vt:lpstr>
      <vt:lpstr>FE</vt:lpstr>
      <vt:lpstr>PN </vt:lpstr>
      <vt:lpstr>NOTAS</vt:lpstr>
      <vt:lpstr>BG!Área_de_impresión</vt:lpstr>
    </vt:vector>
  </TitlesOfParts>
  <Company>none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Weridiane Bortoloto</cp:lastModifiedBy>
  <cp:lastPrinted>2025-11-04T12:25:45Z</cp:lastPrinted>
  <dcterms:created xsi:type="dcterms:W3CDTF">2008-04-01T17:46:33Z</dcterms:created>
  <dcterms:modified xsi:type="dcterms:W3CDTF">2025-11-04T12:39:15Z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