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4.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192.168.5.253\Contabilidad\S.A\2025\INFORMES AUXILIARES MARCELA_2025\SIV_BVP_2025\09.SIV_SETIEMBRE 2025\A PRESENTAR\PARA FIRMA DE DIRECTORES\"/>
    </mc:Choice>
  </mc:AlternateContent>
  <xr:revisionPtr revIDLastSave="0" documentId="13_ncr:201_{24AB486A-90B2-4010-B2BE-A09EF2F512A9}" xr6:coauthVersionLast="47" xr6:coauthVersionMax="47" xr10:uidLastSave="{00000000-0000-0000-0000-000000000000}"/>
  <bookViews>
    <workbookView xWindow="-120" yWindow="-120" windowWidth="20730" windowHeight="11040" tabRatio="914" activeTab="4" xr2:uid="{00000000-000D-0000-FFFF-FFFF00000000}"/>
  </bookViews>
  <sheets>
    <sheet name="BG" sheetId="25" r:id="rId1"/>
    <sheet name="ER" sheetId="19" r:id="rId2"/>
    <sheet name="EFE" sheetId="23" r:id="rId3"/>
    <sheet name="EVPN" sheetId="24" r:id="rId4"/>
    <sheet name="NEF" sheetId="1" r:id="rId5"/>
  </sheets>
  <externalReferences>
    <externalReference r:id="rId6"/>
    <externalReference r:id="rId7"/>
    <externalReference r:id="rId8"/>
  </externalReferences>
  <definedNames>
    <definedName name="__TPy530231">'[1]#REF'!$A$4</definedName>
    <definedName name="_TPy530231">'[1]#REF'!$A$4</definedName>
    <definedName name="año">#REF!</definedName>
    <definedName name="año_ant">#REF!</definedName>
    <definedName name="año_ant2">#REF!</definedName>
    <definedName name="ARA_Threshold">[1]Balance!#REF!</definedName>
    <definedName name="_xlnm.Print_Area" localSheetId="1">ER!$A$1:$D$46</definedName>
    <definedName name="_xlnm.Print_Area" localSheetId="4">NEF!$A$1:$I$607</definedName>
    <definedName name="ARP_Threshold">[1]Balance!#REF!</definedName>
    <definedName name="AS2DocOpenMode" hidden="1">"AS2DocumentEdit"</definedName>
    <definedName name="asas">#REF!</definedName>
    <definedName name="ASASASAS">[2]Datos!$D$15</definedName>
    <definedName name="asasassqwqwqw">#REF!</definedName>
    <definedName name="Comparativo">#REF!</definedName>
    <definedName name="Consolidado">#REF!</definedName>
    <definedName name="CY_Accounts_Receivable">[1]Balance!$B$8</definedName>
    <definedName name="CY_Cash">[1]Balance!$B$6</definedName>
    <definedName name="CY_Cost_of_Sales">'[1]Estado de Resultados'!$B$7</definedName>
    <definedName name="CY_Current_Liabilities">[1]Balance!$B$23</definedName>
    <definedName name="CY_Gross_Profit">'[1]Estado de Resultados'!$B$9</definedName>
    <definedName name="CY_Interest_Expense">'[1]Estado de Resultados'!$B$18</definedName>
    <definedName name="CY_Inventory">[1]Balance!$B$12</definedName>
    <definedName name="CY_LT_Debt">[1]Balance!$B$24</definedName>
    <definedName name="CY_NET_PROFIT">'[1]Estado de Resultados'!$B$24</definedName>
    <definedName name="CY_Net_Revenue">'[1]Estado de Resultados'!$B$6</definedName>
    <definedName name="CY_Operating_Income">'[1]Estado de Resultados'!$B$16</definedName>
    <definedName name="CY_QUICK_ASSETS">[1]Balance!$B$10</definedName>
    <definedName name="CY_Tangible_Net_Worth">'[1]Estado de Resultados'!$B$31</definedName>
    <definedName name="CY_TOTAL_ASSETS">[1]Balance!$B$21</definedName>
    <definedName name="CY_TOTAL_CURR_ASSETS">[1]Balance!$B$15</definedName>
    <definedName name="CY_TOTAL_DEBT">[1]Balance!$B$27</definedName>
    <definedName name="CY_TOTAL_EQUITY">[1]Balance!$B$33</definedName>
    <definedName name="da" hidden="1">{#N/A,#N/A,FALSE,"Aging Summary";#N/A,#N/A,FALSE,"Ratio Analysis";#N/A,#N/A,FALSE,"Test 120 Day Accts";#N/A,#N/A,FALSE,"Tickmarks"}</definedName>
    <definedName name="fe_ant_">#REF!</definedName>
    <definedName name="fe_ant_2">[3]Datos!$E$13</definedName>
    <definedName name="fe_ant_ESP">#REF!</definedName>
    <definedName name="fe_cierre">#REF!</definedName>
    <definedName name="fe_inf">#REF!</definedName>
    <definedName name="fe_inf_">#REF!</definedName>
    <definedName name="HTML_CodePage" hidden="1">1252</definedName>
    <definedName name="HTML_Control" hidden="1">{"'TOTAL'!$A$9:$F$798"}</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OLE_LINK31">#REF!</definedName>
    <definedName name="OLE_LINK32">#REF!</definedName>
    <definedName name="PL_Dollar_Threshold">#REF!</definedName>
    <definedName name="PL_Percent_Threshold">#REF!</definedName>
    <definedName name="ppoi">#REF!</definedName>
    <definedName name="PY_Accounts_Receivable">[1]Balance!$C$8</definedName>
    <definedName name="PY_Cash">[1]Balance!$C$6</definedName>
    <definedName name="PY_Cost_of_Sales">'[1]Estado de Resultados'!$C$7</definedName>
    <definedName name="PY_Current_Liabilities">[1]Balance!$C$23</definedName>
    <definedName name="PY_Gross_Profit">'[1]Estado de Resultados'!$C$9</definedName>
    <definedName name="PY_Interest_Expense">'[1]Estado de Resultados'!$C$18</definedName>
    <definedName name="PY_Inventory">[1]Balance!$C$12</definedName>
    <definedName name="PY_LT_Debt">[1]Balance!$C$24</definedName>
    <definedName name="PY_NET_PROFIT">'[1]Estado de Resultados'!$C$24</definedName>
    <definedName name="PY_Net_Revenue">'[1]Estado de Resultados'!$C$6</definedName>
    <definedName name="PY_Operating_Income">'[1]Estado de Resultados'!$C$16</definedName>
    <definedName name="PY_QUICK_ASSETS">[1]Balance!$C$10</definedName>
    <definedName name="PY_Tangible_Net_Worth">'[1]Estado de Resultados'!$C$31</definedName>
    <definedName name="PY_TOTAL_ASSETS">[1]Balance!$C$21</definedName>
    <definedName name="PY_TOTAL_CURR_ASSETS">[1]Balance!$C$15</definedName>
    <definedName name="PY_TOTAL_DEBT">[1]Balance!$C$27</definedName>
    <definedName name="PY_TOTAL_EQUITY">[1]Balance!$C$33</definedName>
    <definedName name="PY2_Accounts_Receivable">[1]Balance!$F$8</definedName>
    <definedName name="PY2_Cash">[1]Balance!$F$6</definedName>
    <definedName name="PY2_Current_Liabilities">[1]Balance!$F$23</definedName>
    <definedName name="PY2_Gross_Profit">'[1]Estado de Resultados'!$F$9</definedName>
    <definedName name="PY2_Interest_Expense">'[1]Estado de Resultados'!$F$18</definedName>
    <definedName name="PY2_Inventory">[1]Balance!$F$12</definedName>
    <definedName name="PY2_LT_Debt">[1]Balance!$F$24</definedName>
    <definedName name="PY2_NET_PROFIT">'[1]Estado de Resultados'!$F$24</definedName>
    <definedName name="PY2_Net_Revenue">'[1]Estado de Resultados'!$F$6</definedName>
    <definedName name="PY2_Operating_Income">'[1]Estado de Resultados'!$F$16</definedName>
    <definedName name="PY2_QUICK_ASSETS">[1]Balance!$F$10</definedName>
    <definedName name="PY2_Tangible_Net_Worth">'[1]Estado de Resultados'!$F$31</definedName>
    <definedName name="PY2_TOTAL_ASSETS">[1]Balance!$F$21</definedName>
    <definedName name="PY2_TOTAL_CURR_ASSETS">[1]Balance!$F$15</definedName>
    <definedName name="PY2_TOTAL_DEBT">[1]Balance!$F$27</definedName>
    <definedName name="PY2_TOTAL_EQUITY">[1]Balance!$F$33</definedName>
    <definedName name="TbPy530057">'[1]#REF'!#REF!</definedName>
    <definedName name="TbPy530159">'[1]#REF'!$A$4</definedName>
    <definedName name="TextRefCopyRangeCount" hidden="1">2</definedName>
    <definedName name="wrn.Aging._.and._.Trend._.Analysis." hidden="1">{#N/A,#N/A,FALSE,"Aging Summary";#N/A,#N/A,FALSE,"Ratio Analysis";#N/A,#N/A,FALSE,"Test 120 Day Accts";#N/A,#N/A,FALSE,"Tickmarks"}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2" i="24" l="1"/>
  <c r="E586" i="1" l="1"/>
  <c r="E422" i="1"/>
  <c r="E404" i="1"/>
  <c r="F404" i="1"/>
  <c r="B20" i="23" l="1"/>
  <c r="P41" i="24" l="1"/>
  <c r="T41" i="24" s="1"/>
  <c r="T37" i="24"/>
  <c r="T39" i="24"/>
  <c r="P36" i="24"/>
  <c r="T36" i="24" s="1"/>
  <c r="P35" i="24"/>
  <c r="T35" i="24" s="1"/>
  <c r="J40" i="24"/>
  <c r="T40" i="24" s="1"/>
  <c r="H38" i="24"/>
  <c r="T33" i="24"/>
  <c r="G31" i="24"/>
  <c r="D31" i="24"/>
  <c r="T29" i="24"/>
  <c r="T28" i="24"/>
  <c r="T27" i="24"/>
  <c r="T26" i="24"/>
  <c r="T25" i="24"/>
  <c r="T24" i="24"/>
  <c r="T23" i="24"/>
  <c r="T22" i="24"/>
  <c r="T20" i="24"/>
  <c r="R16" i="24"/>
  <c r="R31" i="24" s="1"/>
  <c r="R44" i="24" s="1"/>
  <c r="P16" i="24"/>
  <c r="P31" i="24" s="1"/>
  <c r="N16" i="24"/>
  <c r="N31" i="24" s="1"/>
  <c r="L16" i="24"/>
  <c r="L31" i="24" s="1"/>
  <c r="L44" i="24" s="1"/>
  <c r="J16" i="24"/>
  <c r="J31" i="24" s="1"/>
  <c r="H16" i="24"/>
  <c r="H31" i="24" s="1"/>
  <c r="F16" i="24"/>
  <c r="F31" i="24" s="1"/>
  <c r="F44" i="24" s="1"/>
  <c r="C16" i="24"/>
  <c r="C31" i="24" s="1"/>
  <c r="C44" i="24" s="1"/>
  <c r="P44" i="24" l="1"/>
  <c r="T42" i="24"/>
  <c r="T38" i="24"/>
  <c r="N44" i="24"/>
  <c r="J44" i="24"/>
  <c r="H44" i="24"/>
  <c r="T16" i="24"/>
  <c r="T31" i="24" s="1"/>
  <c r="T44" i="24" l="1"/>
  <c r="F422" i="1" l="1"/>
  <c r="G51" i="25" s="1"/>
  <c r="B41" i="23" l="1"/>
  <c r="G50" i="25" l="1"/>
  <c r="F50" i="25"/>
  <c r="F389" i="1"/>
  <c r="G42" i="25" s="1"/>
  <c r="E389" i="1"/>
  <c r="F42" i="25" s="1"/>
  <c r="C247" i="1" l="1"/>
  <c r="D244" i="1"/>
  <c r="D243" i="1"/>
  <c r="D242" i="1"/>
  <c r="E155" i="1" l="1"/>
  <c r="E147" i="1"/>
  <c r="F22" i="25" s="1"/>
  <c r="F147" i="1"/>
  <c r="G22" i="25" s="1"/>
  <c r="B35" i="23" l="1"/>
  <c r="B29" i="23" l="1"/>
  <c r="F51" i="25" l="1"/>
  <c r="E567" i="1" l="1"/>
  <c r="C27" i="19" s="1"/>
  <c r="F48" i="25" l="1"/>
  <c r="F49" i="25"/>
  <c r="E399" i="1"/>
  <c r="F47" i="25" s="1"/>
  <c r="E352" i="1"/>
  <c r="F35" i="25" s="1"/>
  <c r="F567" i="1"/>
  <c r="D27" i="19" s="1"/>
  <c r="E526" i="1" l="1"/>
  <c r="F534" i="1"/>
  <c r="E534" i="1"/>
  <c r="F548" i="1"/>
  <c r="D21" i="19" s="1"/>
  <c r="E548" i="1"/>
  <c r="C21" i="19" s="1"/>
  <c r="E133" i="1"/>
  <c r="F15" i="25" s="1"/>
  <c r="E362" i="1"/>
  <c r="F36" i="25" s="1"/>
  <c r="E439" i="1"/>
  <c r="F53" i="25" s="1"/>
  <c r="F439" i="1"/>
  <c r="G53" i="25" s="1"/>
  <c r="E371" i="1"/>
  <c r="F37" i="25" s="1"/>
  <c r="E385" i="1"/>
  <c r="E141" i="1"/>
  <c r="E245" i="1"/>
  <c r="E232" i="1"/>
  <c r="F26" i="25" s="1"/>
  <c r="E188" i="1"/>
  <c r="F21" i="25" s="1"/>
  <c r="E183" i="1"/>
  <c r="F17" i="25" s="1"/>
  <c r="E154" i="1"/>
  <c r="E160" i="1" s="1"/>
  <c r="E158" i="1"/>
  <c r="F526" i="1" l="1"/>
  <c r="D18" i="19" s="1"/>
  <c r="C18" i="19"/>
  <c r="F544" i="1"/>
  <c r="D20" i="19" s="1"/>
  <c r="E544" i="1"/>
  <c r="C20" i="19" s="1"/>
  <c r="E197" i="1"/>
  <c r="F18" i="25" s="1"/>
  <c r="F38" i="25"/>
  <c r="E386" i="1" s="1"/>
  <c r="E162" i="1"/>
  <c r="F32" i="25"/>
  <c r="F16" i="25"/>
  <c r="E142" i="1" s="1"/>
  <c r="E125" i="1"/>
  <c r="F14" i="25" l="1"/>
  <c r="E126" i="1" s="1"/>
  <c r="F352" i="1" l="1"/>
  <c r="G35" i="25" s="1"/>
  <c r="G48" i="25" l="1"/>
  <c r="F371" i="1"/>
  <c r="G37" i="25" s="1"/>
  <c r="F362" i="1"/>
  <c r="G36" i="25" s="1"/>
  <c r="F188" i="1"/>
  <c r="G21" i="25" s="1"/>
  <c r="F133" i="1"/>
  <c r="G15" i="25" s="1"/>
  <c r="F232" i="1"/>
  <c r="G26" i="25" s="1"/>
  <c r="F399" i="1"/>
  <c r="G47" i="25" s="1"/>
  <c r="G49" i="25"/>
  <c r="F197" i="1"/>
  <c r="G18" i="25" s="1"/>
  <c r="F245" i="1" l="1"/>
  <c r="G32" i="25" s="1"/>
  <c r="F125" i="1"/>
  <c r="G14" i="25" s="1"/>
  <c r="C42" i="23" s="1"/>
  <c r="F183" i="1"/>
  <c r="G17" i="25" s="1"/>
  <c r="F141" i="1"/>
  <c r="G16" i="25" s="1"/>
  <c r="F472" i="1" l="1"/>
  <c r="F473" i="1" s="1"/>
  <c r="F385" i="1"/>
  <c r="D14" i="19" l="1"/>
  <c r="G38" i="25"/>
  <c r="F386" i="1" s="1"/>
  <c r="E459" i="1" l="1"/>
  <c r="C13" i="19" s="1"/>
  <c r="F459" i="1" l="1"/>
  <c r="D13" i="19" s="1"/>
  <c r="F586" i="1" l="1"/>
  <c r="D32" i="19" s="1"/>
  <c r="D22" i="19" l="1"/>
  <c r="C22" i="19" l="1"/>
  <c r="C32" i="19" l="1"/>
  <c r="L48" i="24" l="1"/>
  <c r="D1" i="19" l="1"/>
  <c r="D19" i="19" l="1"/>
  <c r="C19" i="19" l="1"/>
  <c r="F142" i="1" l="1"/>
  <c r="F134" i="1"/>
  <c r="B42" i="23" l="1"/>
  <c r="E134" i="1"/>
  <c r="F126" i="1" l="1"/>
  <c r="G43" i="25"/>
  <c r="F43" i="25" l="1"/>
  <c r="F28" i="25"/>
  <c r="G28" i="25" l="1"/>
  <c r="G39" i="25" l="1"/>
  <c r="F39" i="25"/>
  <c r="G19" i="25"/>
  <c r="F19" i="25"/>
  <c r="F29" i="25" l="1"/>
  <c r="G29" i="25"/>
  <c r="G45" i="25"/>
  <c r="F45" i="25" l="1"/>
  <c r="G54" i="25" l="1"/>
  <c r="G56" i="25" s="1"/>
  <c r="G57" i="25" l="1"/>
  <c r="F54" i="25"/>
  <c r="F56" i="25" l="1"/>
  <c r="F57" i="25" l="1"/>
  <c r="D15" i="19"/>
  <c r="D24" i="19" s="1"/>
  <c r="D28" i="19" s="1"/>
  <c r="D31" i="19" l="1"/>
  <c r="E472" i="1"/>
  <c r="C14" i="19" l="1"/>
  <c r="C15" i="19" s="1"/>
  <c r="C24" i="19" s="1"/>
  <c r="C28" i="19" s="1"/>
  <c r="C31" i="19" s="1"/>
  <c r="E473" i="1"/>
</calcChain>
</file>

<file path=xl/sharedStrings.xml><?xml version="1.0" encoding="utf-8"?>
<sst xmlns="http://schemas.openxmlformats.org/spreadsheetml/2006/main" count="487" uniqueCount="347">
  <si>
    <t>NOTA 1 – DESCRIPCIÓN DE LA NATURALEZA Y DEL NEGOCIO DE LA COMPAÑÍA</t>
  </si>
  <si>
    <t>NOTA 2 - RESUMEN DE LAS PRINCIPALES POLÍTICAS CONTABLES</t>
  </si>
  <si>
    <t>Total</t>
  </si>
  <si>
    <t>La composición de la cuenta es la siguiente:</t>
  </si>
  <si>
    <t>Concepto</t>
  </si>
  <si>
    <t>Recaudaciones a depositar</t>
  </si>
  <si>
    <t>A  Total Cartera no Vencida</t>
  </si>
  <si>
    <t>Normal</t>
  </si>
  <si>
    <t>En Gestión de Cobro</t>
  </si>
  <si>
    <t>En Gestión de Cobro Judicial</t>
  </si>
  <si>
    <t>B. Total Cartera Vencida</t>
  </si>
  <si>
    <t>Observaciones</t>
  </si>
  <si>
    <t>El rubro de otros créditos se compone como sigue:</t>
  </si>
  <si>
    <t>Anticipo Impuesto a la Renta</t>
  </si>
  <si>
    <t xml:space="preserve">Total </t>
  </si>
  <si>
    <t>Los bienes de cambio están compuestos de la siguiente manera:</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</si>
  <si>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</si>
  <si>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</si>
  <si>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</si>
  <si>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</si>
  <si>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</si>
  <si>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</si>
  <si>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</si>
  <si>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</si>
  <si>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</si>
  <si>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</si>
  <si>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</si>
  <si>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</si>
  <si>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Adquisición de bienes Curtiembre - fideicomitida</t>
  </si>
  <si>
    <t>Ventas de activos fijos</t>
  </si>
  <si>
    <t>Flujo neto de efectivo de actividades de inversión</t>
  </si>
  <si>
    <t>Efectivo al final del periodo</t>
  </si>
  <si>
    <t>Retención Impuesto a la Renta</t>
  </si>
  <si>
    <t>Retención Impuesto al Valor agregado</t>
  </si>
  <si>
    <t>Subtotal</t>
  </si>
  <si>
    <t>Ventas</t>
  </si>
  <si>
    <t>No corrientes</t>
  </si>
  <si>
    <t>Corrientes</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</si>
  <si>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</si>
  <si>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</si>
  <si>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</si>
  <si>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</si>
  <si>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</si>
  <si>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</si>
  <si>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</si>
  <si>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</si>
  <si>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</si>
  <si>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</si>
  <si>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</si>
  <si>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</si>
  <si>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</si>
  <si>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</si>
  <si>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</si>
  <si>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</si>
  <si>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</si>
  <si>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</si>
  <si>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</si>
  <si>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</si>
  <si>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</si>
  <si>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</si>
  <si>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</si>
  <si>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</si>
  <si>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</si>
  <si>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</si>
  <si>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</si>
  <si>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</si>
  <si>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</si>
  <si>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</si>
  <si>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</si>
  <si>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Gastos pagados por adelantado</t>
  </si>
  <si>
    <t>Composición Cartera Vencida</t>
  </si>
  <si>
    <t>b.   Uso de estimaciones contables</t>
  </si>
  <si>
    <t>c.   Moneda extranjera</t>
  </si>
  <si>
    <t>Inversiones temporales</t>
  </si>
  <si>
    <t>Cuentas por pagar comerciales</t>
  </si>
  <si>
    <t>Otros proveedores del exterior</t>
  </si>
  <si>
    <t>Proveedores locales</t>
  </si>
  <si>
    <t>Total cuentas a pagar por comerciales</t>
  </si>
  <si>
    <t>Activos intangibles</t>
  </si>
  <si>
    <t>Total general</t>
  </si>
  <si>
    <t>Goodwill</t>
  </si>
  <si>
    <t>Porción corriente de la deuda a largo plazo</t>
  </si>
  <si>
    <t>Sueldo y otras remuneraciones a pagar</t>
  </si>
  <si>
    <t>Aportes y retenciones a pagar</t>
  </si>
  <si>
    <t>Remuneraciones al personal superior a pagar</t>
  </si>
  <si>
    <t>Impuesto a la renta a pagar</t>
  </si>
  <si>
    <t>a  Reserva de revalúo</t>
  </si>
  <si>
    <t>b Reserva legal</t>
  </si>
  <si>
    <t>c Reservas estatutarias</t>
  </si>
  <si>
    <t>d Reservas facultativas</t>
  </si>
  <si>
    <t>Resultado de ejercicios anteriores</t>
  </si>
  <si>
    <t>Resultado del ejercicio actual</t>
  </si>
  <si>
    <t>Costo de ventas</t>
  </si>
  <si>
    <t>Otros ingresos</t>
  </si>
  <si>
    <t>Resultado operativo</t>
  </si>
  <si>
    <t>Ingresos Financieros netos</t>
  </si>
  <si>
    <t>Gastos Financieros netos</t>
  </si>
  <si>
    <t>Resultado de inversiones en asociadas</t>
  </si>
  <si>
    <t>Resultado participación minoritaria</t>
  </si>
  <si>
    <t>Menos amortización acumulada</t>
  </si>
  <si>
    <t>Antecedentes de la sociedad: naturaleza jurídica, antecedentes sobre la constitución de la sociedad y reformas estatutarias, actividad principal y secundarias.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</si>
  <si>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</si>
  <si>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</si>
  <si>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</si>
  <si>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</si>
  <si>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</si>
  <si>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El costo de las mejoras que extienden la vida útil de los bienes o aumentan su capacidad productiva es imputado a las cuentas respectivas del activo. Los gastos de mantenimiento son cargados a resultados.</t>
  </si>
  <si>
    <t>Los intangibles se exponen a su costo incurrido menos las correspondientes amortizaciones acumuladas al cierre del año.</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</si>
  <si>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</si>
  <si>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</si>
  <si>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Los siguientes bienes de propiedad de la Sociedad han sido hipotecados y prendados en garantía de obligaciones financieras.</t>
  </si>
  <si>
    <t xml:space="preserve">El rubro está compuesto de la siguiente forma: </t>
  </si>
  <si>
    <t>Intereses a bancos e instituciones financieras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</si>
  <si>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</si>
  <si>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</si>
  <si>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</si>
  <si>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</si>
  <si>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</si>
  <si>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</si>
  <si>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</si>
  <si>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</si>
  <si>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</si>
  <si>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</si>
  <si>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</si>
  <si>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</si>
  <si>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</si>
  <si>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</si>
  <si>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</si>
  <si>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</si>
  <si>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</si>
  <si>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</si>
  <si>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</si>
  <si>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Capital integrado</t>
  </si>
  <si>
    <t>Reservas estatutarias</t>
  </si>
  <si>
    <t>Reservas facultatitvas</t>
  </si>
  <si>
    <t>Total Patrimonio Neto</t>
  </si>
  <si>
    <t>Total Pasivos y Patrimonio Neto</t>
  </si>
  <si>
    <t xml:space="preserve"> (En miles de guaraníes)</t>
  </si>
  <si>
    <t>Gastos de ventas</t>
  </si>
  <si>
    <t xml:space="preserve">Gastos administrativos </t>
  </si>
  <si>
    <t>Otros gastos</t>
  </si>
  <si>
    <t>Otros ingresos  y gastos operativos</t>
  </si>
  <si>
    <t>Contado</t>
  </si>
  <si>
    <t>Crédito</t>
  </si>
  <si>
    <t>Existencia inicial del inventario</t>
  </si>
  <si>
    <t>- Existencia final de inventario</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</si>
  <si>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</si>
  <si>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</si>
  <si>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</si>
  <si>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</si>
  <si>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</si>
  <si>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</si>
  <si>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</si>
  <si>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</si>
  <si>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Aporte de los propietarios</t>
  </si>
  <si>
    <t>NOTA 4 - INVERSIONES TEMPORALES</t>
  </si>
  <si>
    <t>NOTA  5 – CUENTAS POR COBRAR COMERCIALES</t>
  </si>
  <si>
    <t>Situación</t>
  </si>
  <si>
    <t>NOTA 6 - OTROS CRÉDITOS</t>
  </si>
  <si>
    <t>Deudores por ventas locales</t>
  </si>
  <si>
    <t>BALANCE GENERAL</t>
  </si>
  <si>
    <t>ESTADO DE RESULTADOS</t>
  </si>
  <si>
    <t>Comparativo con igual período del año anterior</t>
  </si>
  <si>
    <t>Comparativo con igual periodo del año anterior</t>
  </si>
  <si>
    <t>Anticipos a proveedores</t>
  </si>
  <si>
    <t>NOTA 7 – INVENTARIOS</t>
  </si>
  <si>
    <t>Total activos corrientes</t>
  </si>
  <si>
    <t>Nota 8 - INVERSIONES EN ASOCIADAS</t>
  </si>
  <si>
    <t>Las inversiones en sociedades donde no se ejerce control se describen a continuación</t>
  </si>
  <si>
    <t>En miles de guaranies</t>
  </si>
  <si>
    <t>NOTA 9 - PROPIEDADES, PLANTA Y EQUIPO - NETO</t>
  </si>
  <si>
    <t>Totales</t>
  </si>
  <si>
    <t>NOTA 10 – ACTIVOS DISPONIBLES PARA LA VENTA</t>
  </si>
  <si>
    <t>NOTA 11 – ACTIVOS INTANGIBLES</t>
  </si>
  <si>
    <t>NOTA 12 – GOODWILL</t>
  </si>
  <si>
    <t>Total activos no corrientes</t>
  </si>
  <si>
    <t>NOTA 13 – CUENTAS POR PAGAR COMERCIALES</t>
  </si>
  <si>
    <t>NOTA 14 –  PRESTAMOS A CORTO Y LARGO PLAZO</t>
  </si>
  <si>
    <t>NOTA 15 – PORCION CORRIENTE DE LA DEUDA A LARGO PLAZO</t>
  </si>
  <si>
    <t>NOTA 16 – REMUNERACIONES Y CARGAS SOCIALES A PAGAR</t>
  </si>
  <si>
    <t>NOTA 18 -  PROVISIONES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</si>
  <si>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</si>
  <si>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</si>
  <si>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</si>
  <si>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</si>
  <si>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</si>
  <si>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</si>
  <si>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</si>
  <si>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</si>
  <si>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</si>
  <si>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</si>
  <si>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</si>
  <si>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</si>
  <si>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</si>
  <si>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</si>
  <si>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</si>
  <si>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</si>
  <si>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NOTA 35- UTILIDAD (PÉRDIDA) NETA DEL AÑO Y POR ACCION ORDINARIA</t>
  </si>
  <si>
    <t>Otros pasivos  no corrientes</t>
  </si>
  <si>
    <t>Los activos y pasivos en moneda extranjera se valúan a los tipos de cambio vigentes a la fecha de cierre del ejercicio.</t>
  </si>
  <si>
    <t>NOTA 36 - ACTIVOS GRAVADOS</t>
  </si>
  <si>
    <t xml:space="preserve">NOTA 37 - CONTINGENCIAS Y COMPROMISOS </t>
  </si>
  <si>
    <t>NOTA 38 - IMPUESTO DIFERIDO</t>
  </si>
  <si>
    <t>NOTA 39 - HECHOS POSTERIORES</t>
  </si>
  <si>
    <t>Las notas que se acompañan forman parte integrante de estos estados.</t>
  </si>
  <si>
    <t>Inversión en asociadas</t>
  </si>
  <si>
    <t>Propiedades, planta y equipo/Bienes de uso, neto</t>
  </si>
  <si>
    <t>Total Pasivos</t>
  </si>
  <si>
    <t>Gastos financieros -  neto</t>
  </si>
  <si>
    <t>Ingresos financieros - neto</t>
  </si>
  <si>
    <t>Resultados ordinarios antes de impuesto a la renta y participación minoritaria</t>
  </si>
  <si>
    <t>Resultado neto de actividades ordinarias</t>
  </si>
  <si>
    <t>Ganancias reservadas</t>
  </si>
  <si>
    <t>Cobranzas efectuadas a clientes</t>
  </si>
  <si>
    <t>Otros ingresos y (egresos) - neto</t>
  </si>
  <si>
    <t>Adquisición de bienes de uso</t>
  </si>
  <si>
    <t>(Disminución) Incremento de préstamos</t>
  </si>
  <si>
    <t>Flujo neto de efectivo de actividades de financiamiento</t>
  </si>
  <si>
    <t>Bancos Locales - Moneda extranjera Dólares</t>
  </si>
  <si>
    <t>Bancos Locales - Moneda local Guaraníes</t>
  </si>
  <si>
    <t>NOTA 3 - EFECTIVO Y EQUIVALENTE DE EFECTIVO</t>
  </si>
  <si>
    <t>Otras inversiones - Moneda Local Guaraníes</t>
  </si>
  <si>
    <t>Otras inversiones - Moneda Extranjera Dólares</t>
  </si>
  <si>
    <t>Moneda Local Guaraníes</t>
  </si>
  <si>
    <t>Menos Previsiones</t>
  </si>
  <si>
    <t>No Corrientes</t>
  </si>
  <si>
    <t>Las cuentas por pagar comerciales se componen como sigue:</t>
  </si>
  <si>
    <t>Fecha</t>
  </si>
  <si>
    <t>Monto Capital Social</t>
  </si>
  <si>
    <t>Valor Nominal de Acciones</t>
  </si>
  <si>
    <t>Cantidad de Acciones</t>
  </si>
  <si>
    <t>Monto Capital Integrado</t>
  </si>
  <si>
    <t>NOTAS A LOS ESTADOS FINANCIEROS CORRESPONDIENTES AL PERIODO TERMINADO</t>
  </si>
  <si>
    <t xml:space="preserve">Presentadas en forma comparativa con el periodo terminado </t>
  </si>
  <si>
    <t>Ventas linea de negocio 1</t>
  </si>
  <si>
    <t>Exterior</t>
  </si>
  <si>
    <t>Linea de negocio 1</t>
  </si>
  <si>
    <t>Utilidad Neta</t>
  </si>
  <si>
    <t>Cantidad de Acciones Ordinarias en Circulación</t>
  </si>
  <si>
    <t>Utilidad Neta por Acción Ordinaria</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</si>
  <si>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</si>
  <si>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</si>
  <si>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</si>
  <si>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</si>
  <si>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</si>
  <si>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</si>
  <si>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</si>
  <si>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</si>
  <si>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</si>
  <si>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</si>
  <si>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</si>
  <si>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</si>
  <si>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NOTA 40 - SALDOS Y TRANSACCIONES CON PARTES RELACIONADAS</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</si>
  <si>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</si>
  <si>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</si>
  <si>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</si>
  <si>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</si>
  <si>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</si>
  <si>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</si>
  <si>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</si>
  <si>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</si>
  <si>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</si>
  <si>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</si>
  <si>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</si>
  <si>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</si>
  <si>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BIOTEC DEL PARAGUAY S.A.</t>
  </si>
  <si>
    <t>DENOMINACION: BIOTEC DEL PARAGUAY S.A.</t>
  </si>
  <si>
    <t>ACTIVIDAD PRINCIPAL: IMPORTACION DE INSUMOS, MATERIALES, EQUIPOS Y REACTIVOS PARA LABORATORIOS.</t>
  </si>
  <si>
    <t>FECHA DE VENCIMIENTO DEL ESTATUTO O CONTRATO SOCIAL: Año 2.084</t>
  </si>
  <si>
    <t>Fondo Fijo</t>
  </si>
  <si>
    <t>Anticipos a proveedores exterior</t>
  </si>
  <si>
    <t>Otros Creditos</t>
  </si>
  <si>
    <t>Importacion en Curso</t>
  </si>
  <si>
    <t>Licencias Marcas y Patente</t>
  </si>
  <si>
    <t>Tarjeta de Credito Familiar</t>
  </si>
  <si>
    <t>Retención de Impuesto a Igresar</t>
  </si>
  <si>
    <t>Otras Cuentas a Pagar</t>
  </si>
  <si>
    <t>Gastos de desarrollo</t>
  </si>
  <si>
    <t>Dividendos a Pagar</t>
  </si>
  <si>
    <t>Prestamos de Socios GS</t>
  </si>
  <si>
    <t>Prestamos de Socios M/E</t>
  </si>
  <si>
    <t>Anticipos de Cliente</t>
  </si>
  <si>
    <t>Ventas del Sector Publico</t>
  </si>
  <si>
    <t>Venas del Sector Privado</t>
  </si>
  <si>
    <t>Ingresos Extraordinarios</t>
  </si>
  <si>
    <t>Otros Ingresos Extraordinario</t>
  </si>
  <si>
    <t>Nota 30 - Resultado de inversiones en asociadas</t>
  </si>
  <si>
    <t>Reserva Legal</t>
  </si>
  <si>
    <t>Reserva Fcultativa</t>
  </si>
  <si>
    <t>Se considerarán dentro del concepto de efectivo los saldos en efectivo, disponibilidades en cuentas bancarias y toda inversión de muy alta liquidez, con vencimiento originalmente pactado no superior a tres meses corresponde al Fondo Mutuo Crecimiento Renta Fija en guaranies.</t>
  </si>
  <si>
    <t>A la fecha de este informe, no existen restricciones a la distribución de utilidades.</t>
  </si>
  <si>
    <t>A la fecha de éste informe no existen operaciones de la especie constituidas por la empresa.</t>
  </si>
  <si>
    <t>Las propiedades, planta y equipo se exponen a su costo histórico ajustado por el coeficiente de revalúo emitido por la Autoridad Tributaria, menos la correspondiente depreciación acumulada. El incremento neto por la re-expresión se acredita a la respectiva reserva patrimonial, cuyo saldo puede ser utilizado únicamente para  aumentar el capital.</t>
  </si>
  <si>
    <t>NO APLICABLE</t>
  </si>
  <si>
    <t>a.1. Reserva de revalúo</t>
  </si>
  <si>
    <t>a.2. Reserva de revalúo técnico</t>
  </si>
  <si>
    <t xml:space="preserve">La firma tiene como política realizar inventarios físicos periodicos a fin de identificar aquellos productos deteriorados y/o vencidos, que ya no están disponibles para la venta, afectando directamente a resultados bajo la cuenta de Pérdida Mercaderías Vencidas. </t>
  </si>
  <si>
    <t xml:space="preserve">La cartera de crédito de la firma se compone con casi el 100% de saldos de instituciones públicas cuyo atraso se considera normal, debido a cuestiones presupuestarias que escapan del ámbito de la firma. Cabe destacar, que las deudas con el Sector Público no preescriben, por ende, la firma no constituye previsión alguna. </t>
  </si>
  <si>
    <t>No aplicable</t>
  </si>
  <si>
    <t>A partir del ejercicio 2020, de acuerdo a la Ley N° 6380/19 Art. 11° ... 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El reconocimiento del revalúo obligatorio establecido por el Poder Ejecutivo formará parte de una reserva patrimonial cuyo único destino podrá ser la capitalización; el revalúo se realizará una vez que IPC alcance 20%.</t>
  </si>
  <si>
    <t>A la fecha de éste informe no existen otros principios, prácticas o métodos seguidos por la empresa.</t>
  </si>
  <si>
    <t>El saldo de esta cuenta representa la diferencia entre el valor pagado y el valor razonable de los activos netos adquiridos por la operación de compra de la subsidiaria.</t>
  </si>
  <si>
    <t>Criterios de Clasificación utilizados - Cartera Vencida</t>
  </si>
  <si>
    <t>Sueldos y Jornales a Pagar</t>
  </si>
  <si>
    <t>Aguinaldo a Pagar</t>
  </si>
  <si>
    <t>Iva Credito Fiscal 10%</t>
  </si>
  <si>
    <t>+ Compra de bienes para la Venta</t>
  </si>
  <si>
    <t>Resultado acumulado</t>
  </si>
  <si>
    <t>INSCRIPCION EN EL REGISTRO PUBLICO DE COMERCIO: Del estatuto o contrato social Nº 318, de fecha 01/08/1994. De las modificaciones: Nº 22 de fecha 30 de noviembre de 1996, Nº 478, de fecha 18 de setiembre del 2001, Nº 137 de fecha 25 de mayo del 2002, Nº 285, de fecha 20 de julio del 2005, Nº 2, de fecha 2 de enero del 2006, Nº 147 de fecha 11 de marzo del 2008, Nº 78 de fecha 22 de febrero del 2017, Nº 873 de fecha 28 de diciembre de 2017, N°19 fecha 24 de setiembre del 2021, N°2063 fecha 9 de setiembre del 2022.</t>
  </si>
  <si>
    <t xml:space="preserve">d.1. Reservas Facultativas de resultados </t>
  </si>
  <si>
    <t>INSCRIPCION EN LA SUPER INTENDENCIA DE VALORES: según ACTA N° 70/19 DE FECHA 10/09/2019 - RES CNV N°85E/19</t>
  </si>
  <si>
    <t>Saldo al 31 de Diciembre de 2023</t>
  </si>
  <si>
    <t>Las existencias se valúan al menor entre su costo de adquisición o de producción y su valor neto de realización (NIF 12, párrafo 5). Para determinar el consumo (baja de inventarios) se aplica la fórmula de costeo siguientes: PPP (Precio Promedio Ponderado).</t>
  </si>
  <si>
    <t>A la fecha de emisión de estos estados financieros, el tipo de cambio de la moneda extranjera DOLARES AMERICANOS no varió sustancialmente con respecto al vigente al 30 de setiembre 2024 de tal forma que afecte significativamente los estados financieros y de resultados de la sociedad.</t>
  </si>
  <si>
    <t>IVA a pagar</t>
  </si>
  <si>
    <t>Deposito no identificados</t>
  </si>
  <si>
    <t>NOTA 22 –  DIFERENCIA TRANSITORIA POR CONVERSION</t>
  </si>
  <si>
    <t>Intereses Cobrados</t>
  </si>
  <si>
    <t>Intereses Ganados</t>
  </si>
  <si>
    <t>Otros Ingresos</t>
  </si>
  <si>
    <t>Sobrante en Caja</t>
  </si>
  <si>
    <t>Utilidad - Diferencia de Cambio</t>
  </si>
  <si>
    <t>Descuentos Obtenidos</t>
  </si>
  <si>
    <t>Ajuste por Inventario</t>
  </si>
  <si>
    <t>Venta de Activo Fijo</t>
  </si>
  <si>
    <t>Perdida por Diferencia de Cambio</t>
  </si>
  <si>
    <t>Perdida por Mercaderias Vencidas</t>
  </si>
  <si>
    <t>Diferencia o Faltante en Caja</t>
  </si>
  <si>
    <t>Ajuste de Inventario</t>
  </si>
  <si>
    <t xml:space="preserve">La Sociedad no ha constituido provisión para impuesto a la renta, debido a que a esa fecha la misma generó renta imponible que fue compensada con quebrantos impositivos acumulados a esa fecha). </t>
  </si>
  <si>
    <t>Aporte para Aumento de Capital 2023</t>
  </si>
  <si>
    <t>Costo de Activo Fijo</t>
  </si>
  <si>
    <t>Saldo al 31 de Diciembre de 2024</t>
  </si>
  <si>
    <t>Aporte para Aumento de Capital 2025</t>
  </si>
  <si>
    <t>DOMICILIO LEGAL: Tuyuti 1545 E/Av. Felix Bogado y Gral. F. Miranda</t>
  </si>
  <si>
    <t>Facturacion Pendiente de entrega</t>
  </si>
  <si>
    <t>Saldo al 30 de setiembre de 2025</t>
  </si>
  <si>
    <t>Al 30 de setiembre de 2025</t>
  </si>
  <si>
    <t>Al 30 de Septiembre de 2025</t>
  </si>
  <si>
    <t>COMPOSICION DEL CAPITAL: al 30 de setiembre de 2025.</t>
  </si>
  <si>
    <t xml:space="preserve">Las amortizaciones son calculadas por el método de línea recta, en un periodo no mayor a 5 años. </t>
  </si>
  <si>
    <t>Entre la fecha de cierre del ejercicio y la fecha de preparación de estos estados financieros, no han ocurrido hechos significativos de carácter financiero o de otra índole que afecten la situación patrimonial o financiera o los resultados de la Sociedad al 30 de septiembre 2025.</t>
  </si>
  <si>
    <t>Al  30 de Septiembre de 2025 no existen situaciones contingentes, ni reclamos que pudieran resultar en la generación de obligaciones para la Sociedad adicionales a las que se presentan en estos estados financieros.</t>
  </si>
  <si>
    <r>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30/09/2025 , y por los periodos del 30 de setiembre de 2025 y 2024. Según el índice general de precios del consumo (IPC) publicado por el Banco Central del Paraguay, la inflación fue de </t>
    </r>
    <r>
      <rPr>
        <sz val="10"/>
        <rFont val="Arial"/>
        <family val="2"/>
      </rPr>
      <t>3,9</t>
    </r>
    <r>
      <rPr>
        <sz val="10"/>
        <color theme="1"/>
        <rFont val="Arial"/>
        <family val="2"/>
      </rPr>
      <t xml:space="preserve">% en setiembre del año 2025 y </t>
    </r>
    <r>
      <rPr>
        <sz val="10"/>
        <rFont val="Arial"/>
        <family val="2"/>
      </rPr>
      <t>3,1</t>
    </r>
    <r>
      <rPr>
        <sz val="10"/>
        <color theme="1"/>
        <rFont val="Arial"/>
        <family val="2"/>
      </rPr>
      <t>% en setiembre del año 2024</t>
    </r>
  </si>
  <si>
    <t>La Sociedad calcula la utilidad neta por acción sobre la base de la utilidad del año y 25.000 acciones ordinarias de voto múltiple de valor nominal G 1.000.000.- cada una con derecho a 5 votos por acción.</t>
  </si>
  <si>
    <t>A la fecha de este informe  la Sociedad cuenta con inversiones en  Fondos Mutuos.</t>
  </si>
  <si>
    <t>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</si>
</sst>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 #,##0_-;_-* &quot;-&quot;??_-;_-@_-"/>
    <numFmt numFmtId="169" formatCode="dd/mm/yyyy;@"/>
    <numFmt numFmtId="170" formatCode="#,###,##0"/>
    <numFmt numFmtId="171" formatCode="#,##0,,\ ;[Red]\(#,##0,,\);\-\ "/>
    <numFmt numFmtId="172" formatCode="#,##0;[Red]#,##0"/>
    <numFmt numFmtId="173" formatCode="#,##0_ ;\-#,##0\ "/>
    <numFmt numFmtId="174" formatCode="#,###,"/>
    <numFmt numFmtId="175" formatCode="_-* #,##0.00\ _€_-;\-* #,##0.00\ _€_-;_-* &quot;-&quot;??\ _€_-;_-@_-"/>
  </numFmts>
  <fonts count="38"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b/>
      <sz val="10"/>
      <name val="Arial"/>
      <family val="2"/>
    </font>
    <font>
      <b/>
      <u/>
      <sz val="10"/>
      <name val="Arial"/>
      <family val="2"/>
    </font>
    <font>
      <u/>
      <sz val="11"/>
      <color theme="10"/>
      <name val="Calibri"/>
      <family val="2"/>
      <scheme val="minor"/>
    </font>
    <font>
      <sz val="10"/>
      <color theme="0"/>
      <name val="Arial"/>
      <family val="2"/>
    </font>
    <font>
      <sz val="10"/>
      <color rgb="FFFF0000"/>
      <name val="Arial"/>
      <family val="2"/>
    </font>
    <font>
      <b/>
      <sz val="10"/>
      <color rgb="FFFF0000"/>
      <name val="Arial"/>
      <family val="2"/>
    </font>
    <font>
      <b/>
      <sz val="11"/>
      <name val="Arial"/>
      <family val="2"/>
    </font>
    <font>
      <b/>
      <sz val="10"/>
      <color theme="0"/>
      <name val="Arial"/>
      <family val="2"/>
    </font>
    <font>
      <b/>
      <sz val="10"/>
      <color rgb="FF000000"/>
      <name val="Arial"/>
      <family val="2"/>
    </font>
    <font>
      <sz val="11"/>
      <color rgb="FF000000"/>
      <name val="Calibri"/>
      <family val="2"/>
      <scheme val="minor"/>
    </font>
    <font>
      <sz val="11"/>
      <name val="Calibri"/>
      <family val="2"/>
      <scheme val="minor"/>
    </font>
    <font>
      <sz val="9"/>
      <color theme="1"/>
      <name val="Calibri"/>
      <family val="2"/>
      <scheme val="minor"/>
    </font>
    <font>
      <sz val="10"/>
      <color theme="1"/>
      <name val="Calibri"/>
      <family val="2"/>
      <scheme val="minor"/>
    </font>
    <font>
      <i/>
      <sz val="10"/>
      <color theme="1"/>
      <name val="Arial"/>
      <family val="2"/>
    </font>
    <font>
      <sz val="11"/>
      <color indexed="8"/>
      <name val="Calibri"/>
      <family val="2"/>
      <charset val="1"/>
    </font>
    <font>
      <b/>
      <u/>
      <sz val="10"/>
      <color theme="1"/>
      <name val="Arial"/>
      <family val="2"/>
    </font>
    <font>
      <i/>
      <sz val="10"/>
      <name val="Arial"/>
      <family val="2"/>
    </font>
    <font>
      <sz val="11"/>
      <color rgb="FF000000"/>
      <name val="Arial"/>
      <family val="2"/>
    </font>
    <font>
      <sz val="10"/>
      <color rgb="FF00B050"/>
      <name val="Arial"/>
      <family val="2"/>
    </font>
    <font>
      <sz val="8"/>
      <name val="Verdana"/>
      <family val="2"/>
    </font>
    <font>
      <sz val="10"/>
      <name val="Verdana"/>
      <family val="2"/>
    </font>
    <font>
      <sz val="10"/>
      <color indexed="8"/>
      <name val="Arial"/>
      <family val="2"/>
    </font>
    <font>
      <b/>
      <u/>
      <sz val="10"/>
      <color rgb="FFFF0000"/>
      <name val="Arial"/>
      <family val="2"/>
    </font>
    <font>
      <b/>
      <sz val="10"/>
      <color theme="0" tint="-0.499984740745262"/>
      <name val="Arial"/>
      <family val="2"/>
    </font>
    <font>
      <sz val="10"/>
      <color theme="0" tint="-0.499984740745262"/>
      <name val="Arial"/>
      <family val="2"/>
    </font>
    <font>
      <b/>
      <u/>
      <sz val="11"/>
      <color theme="0" tint="-0.499984740745262"/>
      <name val="Calibri"/>
      <family val="2"/>
      <scheme val="minor"/>
    </font>
    <font>
      <b/>
      <u/>
      <sz val="10"/>
      <color theme="0" tint="-0.499984740745262"/>
      <name val="Arial"/>
      <family val="2"/>
    </font>
    <font>
      <sz val="11"/>
      <name val="Arial"/>
      <family val="2"/>
    </font>
    <font>
      <b/>
      <u val="singleAccounting"/>
      <sz val="10"/>
      <name val="Arial"/>
      <family val="2"/>
    </font>
    <font>
      <b/>
      <i/>
      <sz val="10"/>
      <color theme="1"/>
      <name val="Arial"/>
      <family val="2"/>
    </font>
    <font>
      <sz val="10"/>
      <name val="Arial"/>
      <family val="2"/>
    </font>
  </fonts>
  <fills count="6">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indexed="65"/>
        <bgColor indexed="64"/>
      </patternFill>
    </fill>
    <fill>
      <patternFill patternType="solid">
        <fgColor rgb="FF92D050"/>
        <bgColor indexed="64"/>
      </patternFill>
    </fill>
  </fills>
  <borders count="18">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s>
  <cellStyleXfs count="407">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1" fillId="0" borderId="0"/>
    <xf numFmtId="166" fontId="5" fillId="0" borderId="0" applyFont="0" applyFill="0" applyBorder="0" applyAlignment="0" applyProtection="0"/>
    <xf numFmtId="0" fontId="4" fillId="0" borderId="0"/>
    <xf numFmtId="41" fontId="1" fillId="0" borderId="0" applyFont="0" applyFill="0" applyBorder="0" applyAlignment="0" applyProtection="0"/>
    <xf numFmtId="9" fontId="1"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0" fontId="1" fillId="0" borderId="0"/>
    <xf numFmtId="0" fontId="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4" fillId="0" borderId="0" applyFont="0" applyFill="0" applyBorder="0" applyAlignment="0" applyProtection="0"/>
    <xf numFmtId="0" fontId="4" fillId="0" borderId="0" applyNumberFormat="0" applyFill="0" applyBorder="0" applyAlignment="0" applyProtection="0"/>
    <xf numFmtId="0" fontId="1" fillId="0" borderId="0"/>
    <xf numFmtId="0" fontId="4" fillId="0" borderId="0"/>
    <xf numFmtId="166" fontId="4" fillId="0" borderId="0" applyFont="0" applyFill="0" applyBorder="0" applyAlignment="0" applyProtection="0"/>
    <xf numFmtId="165" fontId="1" fillId="0" borderId="0" applyFont="0" applyFill="0" applyBorder="0" applyAlignment="0" applyProtection="0"/>
    <xf numFmtId="0" fontId="16" fillId="0" borderId="0"/>
    <xf numFmtId="164" fontId="4" fillId="0" borderId="0" applyFont="0" applyFill="0" applyBorder="0" applyAlignment="0" applyProtection="0"/>
    <xf numFmtId="166" fontId="1" fillId="0" borderId="0" applyFont="0" applyFill="0" applyBorder="0" applyAlignment="0" applyProtection="0"/>
    <xf numFmtId="0" fontId="16" fillId="0" borderId="0"/>
    <xf numFmtId="0" fontId="4" fillId="0" borderId="0"/>
    <xf numFmtId="166" fontId="5"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166" fontId="4" fillId="0" borderId="0" applyFont="0" applyFill="0" applyBorder="0" applyAlignment="0" applyProtection="0"/>
    <xf numFmtId="0" fontId="21" fillId="0" borderId="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65" fontId="1" fillId="0" borderId="0" applyFont="0" applyFill="0" applyBorder="0" applyAlignment="0" applyProtection="0"/>
    <xf numFmtId="9" fontId="2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164"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43" fontId="4" fillId="0" borderId="0" applyFont="0" applyFill="0" applyBorder="0" applyAlignment="0" applyProtection="0"/>
    <xf numFmtId="175" fontId="1" fillId="0" borderId="0" applyFont="0" applyFill="0" applyBorder="0" applyAlignment="0" applyProtection="0"/>
    <xf numFmtId="175" fontId="4" fillId="0" borderId="0" applyFont="0" applyFill="0" applyBorder="0" applyAlignment="0" applyProtection="0"/>
    <xf numFmtId="17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5" fontId="1" fillId="0" borderId="0" applyFont="0" applyFill="0" applyBorder="0" applyAlignment="0" applyProtection="0"/>
    <xf numFmtId="0" fontId="27" fillId="0" borderId="0"/>
    <xf numFmtId="0" fontId="4" fillId="0" borderId="0" applyNumberFormat="0" applyFill="0" applyBorder="0" applyAlignment="0" applyProtection="0"/>
    <xf numFmtId="0" fontId="27" fillId="0" borderId="0"/>
    <xf numFmtId="0" fontId="1"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2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28" fillId="0" borderId="0" applyFont="0" applyFill="0" applyBorder="0" applyAlignment="0" applyProtection="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8"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37" fillId="0" borderId="0"/>
    <xf numFmtId="41" fontId="1" fillId="0" borderId="0" applyFont="0" applyFill="0" applyBorder="0" applyAlignment="0" applyProtection="0"/>
  </cellStyleXfs>
  <cellXfs count="563">
    <xf numFmtId="0" fontId="0" fillId="0" borderId="0" xfId="0"/>
    <xf numFmtId="0" fontId="3" fillId="0" borderId="0" xfId="0" applyFont="1"/>
    <xf numFmtId="0" fontId="2" fillId="0" borderId="0" xfId="0" applyFont="1" applyAlignment="1">
      <alignment vertical="center"/>
    </xf>
    <xf numFmtId="0" fontId="3" fillId="2" borderId="0" xfId="0" applyFont="1" applyFill="1"/>
    <xf numFmtId="0" fontId="2" fillId="2" borderId="0" xfId="0" applyFont="1" applyFill="1"/>
    <xf numFmtId="0" fontId="7" fillId="2" borderId="0" xfId="3" applyFont="1" applyFill="1" applyAlignment="1">
      <alignment horizontal="center"/>
    </xf>
    <xf numFmtId="167" fontId="3" fillId="2" borderId="0" xfId="0" applyNumberFormat="1" applyFont="1" applyFill="1"/>
    <xf numFmtId="0" fontId="2" fillId="0" borderId="0" xfId="0" applyFont="1"/>
    <xf numFmtId="0" fontId="4" fillId="2" borderId="0" xfId="0" applyFont="1" applyFill="1"/>
    <xf numFmtId="0" fontId="4" fillId="0" borderId="0" xfId="0" applyFont="1"/>
    <xf numFmtId="167" fontId="3" fillId="0" borderId="0" xfId="0" applyNumberFormat="1" applyFont="1"/>
    <xf numFmtId="0" fontId="10" fillId="0" borderId="0" xfId="0" applyFont="1"/>
    <xf numFmtId="167" fontId="10" fillId="0" borderId="0" xfId="1" applyNumberFormat="1" applyFont="1"/>
    <xf numFmtId="167" fontId="11" fillId="0" borderId="0" xfId="1" applyNumberFormat="1" applyFont="1"/>
    <xf numFmtId="167" fontId="3" fillId="0" borderId="0" xfId="1" applyNumberFormat="1" applyFont="1"/>
    <xf numFmtId="0" fontId="7" fillId="0" borderId="0" xfId="0" applyFont="1"/>
    <xf numFmtId="167" fontId="3" fillId="0" borderId="0" xfId="1" applyNumberFormat="1" applyFont="1" applyFill="1"/>
    <xf numFmtId="0" fontId="3" fillId="0" borderId="0" xfId="0" applyFont="1" applyAlignment="1">
      <alignment horizontal="left"/>
    </xf>
    <xf numFmtId="0" fontId="11" fillId="0" borderId="0" xfId="0" applyFont="1"/>
    <xf numFmtId="167" fontId="12" fillId="0" borderId="0" xfId="0" applyNumberFormat="1" applyFont="1"/>
    <xf numFmtId="167" fontId="3" fillId="0" borderId="0" xfId="1" applyNumberFormat="1" applyFont="1" applyBorder="1"/>
    <xf numFmtId="0" fontId="3" fillId="0" borderId="14" xfId="0" applyFont="1" applyBorder="1"/>
    <xf numFmtId="0" fontId="3" fillId="0" borderId="15" xfId="0" applyFont="1" applyBorder="1"/>
    <xf numFmtId="167" fontId="7" fillId="0" borderId="0" xfId="1" applyNumberFormat="1" applyFont="1" applyFill="1"/>
    <xf numFmtId="0" fontId="11" fillId="2" borderId="0" xfId="0" applyFont="1" applyFill="1"/>
    <xf numFmtId="0" fontId="3" fillId="4" borderId="0" xfId="0" applyFont="1" applyFill="1"/>
    <xf numFmtId="0" fontId="17" fillId="0" borderId="0" xfId="0" applyFont="1"/>
    <xf numFmtId="0" fontId="3" fillId="2" borderId="0" xfId="0" applyFont="1" applyFill="1" applyAlignment="1">
      <alignment horizontal="center" vertical="center"/>
    </xf>
    <xf numFmtId="0" fontId="7" fillId="2" borderId="0" xfId="0" applyFont="1" applyFill="1" applyAlignment="1">
      <alignment horizontal="center" vertical="center"/>
    </xf>
    <xf numFmtId="0" fontId="4" fillId="4" borderId="0" xfId="0" applyFont="1" applyFill="1"/>
    <xf numFmtId="0" fontId="3" fillId="0" borderId="8" xfId="0" applyFont="1" applyBorder="1"/>
    <xf numFmtId="0" fontId="13" fillId="0" borderId="0" xfId="0" applyFont="1"/>
    <xf numFmtId="0" fontId="3" fillId="0" borderId="1" xfId="0" applyFont="1" applyBorder="1"/>
    <xf numFmtId="167" fontId="4" fillId="4" borderId="0" xfId="1" applyNumberFormat="1" applyFont="1" applyFill="1"/>
    <xf numFmtId="167" fontId="3" fillId="2" borderId="0" xfId="1" applyNumberFormat="1" applyFont="1" applyFill="1"/>
    <xf numFmtId="3" fontId="3" fillId="0" borderId="0" xfId="0" applyNumberFormat="1" applyFont="1" applyAlignment="1">
      <alignment horizontal="right"/>
    </xf>
    <xf numFmtId="3" fontId="7" fillId="0" borderId="0" xfId="0" applyNumberFormat="1" applyFont="1" applyAlignment="1">
      <alignment horizontal="right"/>
    </xf>
    <xf numFmtId="173" fontId="3" fillId="2" borderId="9" xfId="1" applyNumberFormat="1" applyFont="1" applyFill="1" applyBorder="1"/>
    <xf numFmtId="173" fontId="2" fillId="2" borderId="4" xfId="1" applyNumberFormat="1" applyFont="1" applyFill="1" applyBorder="1"/>
    <xf numFmtId="174" fontId="7" fillId="0" borderId="2" xfId="1" applyNumberFormat="1" applyFont="1" applyFill="1" applyBorder="1"/>
    <xf numFmtId="174" fontId="4" fillId="0" borderId="0" xfId="1" applyNumberFormat="1" applyFont="1" applyFill="1"/>
    <xf numFmtId="174" fontId="3" fillId="0" borderId="0" xfId="0" applyNumberFormat="1" applyFont="1"/>
    <xf numFmtId="174" fontId="4" fillId="0" borderId="0" xfId="1" applyNumberFormat="1" applyFont="1"/>
    <xf numFmtId="174" fontId="7" fillId="2" borderId="4" xfId="10" applyNumberFormat="1" applyFont="1" applyFill="1" applyBorder="1"/>
    <xf numFmtId="174" fontId="2" fillId="2" borderId="4" xfId="1" applyNumberFormat="1" applyFont="1" applyFill="1" applyBorder="1"/>
    <xf numFmtId="167" fontId="2" fillId="0" borderId="0" xfId="1" applyNumberFormat="1" applyFont="1" applyAlignment="1">
      <alignment vertical="center"/>
    </xf>
    <xf numFmtId="0" fontId="19" fillId="4" borderId="0" xfId="0" applyFont="1" applyFill="1"/>
    <xf numFmtId="0" fontId="19" fillId="0" borderId="0" xfId="0" applyFont="1"/>
    <xf numFmtId="3" fontId="11" fillId="0" borderId="0" xfId="0" applyNumberFormat="1" applyFont="1" applyAlignment="1">
      <alignment horizontal="right"/>
    </xf>
    <xf numFmtId="167" fontId="12" fillId="0" borderId="0" xfId="1" applyNumberFormat="1" applyFont="1"/>
    <xf numFmtId="174" fontId="7" fillId="0" borderId="16" xfId="1" applyNumberFormat="1" applyFont="1" applyFill="1" applyBorder="1"/>
    <xf numFmtId="167" fontId="11" fillId="0" borderId="0" xfId="1" applyNumberFormat="1" applyFont="1" applyFill="1" applyBorder="1"/>
    <xf numFmtId="3" fontId="12" fillId="0" borderId="0" xfId="1" applyNumberFormat="1" applyFont="1" applyFill="1" applyAlignment="1">
      <alignment horizontal="right"/>
    </xf>
    <xf numFmtId="0" fontId="2" fillId="2" borderId="9" xfId="0" applyFont="1" applyFill="1" applyBorder="1" applyAlignment="1">
      <alignment horizontal="center" vertical="center" wrapText="1"/>
    </xf>
    <xf numFmtId="0" fontId="3" fillId="2" borderId="5" xfId="0" applyFont="1" applyFill="1" applyBorder="1"/>
    <xf numFmtId="0" fontId="3" fillId="2" borderId="12" xfId="0" applyFont="1" applyFill="1" applyBorder="1"/>
    <xf numFmtId="0" fontId="3" fillId="2" borderId="3" xfId="0" applyFont="1" applyFill="1" applyBorder="1"/>
    <xf numFmtId="174" fontId="4" fillId="0" borderId="1" xfId="11" applyNumberFormat="1" applyFont="1" applyFill="1" applyBorder="1"/>
    <xf numFmtId="174" fontId="4" fillId="0" borderId="0" xfId="11" applyNumberFormat="1" applyFont="1" applyFill="1" applyBorder="1"/>
    <xf numFmtId="3" fontId="25" fillId="0" borderId="0" xfId="0" applyNumberFormat="1" applyFont="1" applyAlignment="1">
      <alignment horizontal="right"/>
    </xf>
    <xf numFmtId="0" fontId="25" fillId="0" borderId="0" xfId="0" applyFont="1"/>
    <xf numFmtId="167" fontId="25" fillId="0" borderId="0" xfId="1" applyNumberFormat="1" applyFont="1"/>
    <xf numFmtId="0" fontId="7" fillId="2" borderId="0" xfId="0" applyFont="1" applyFill="1"/>
    <xf numFmtId="174" fontId="7" fillId="0" borderId="3" xfId="1" applyNumberFormat="1" applyFont="1" applyFill="1" applyBorder="1"/>
    <xf numFmtId="0" fontId="25" fillId="2" borderId="0" xfId="0" applyFont="1" applyFill="1"/>
    <xf numFmtId="174" fontId="6" fillId="0" borderId="0" xfId="1" applyNumberFormat="1" applyFont="1" applyFill="1" applyBorder="1"/>
    <xf numFmtId="41" fontId="11" fillId="0" borderId="0" xfId="8" applyFont="1"/>
    <xf numFmtId="167" fontId="11" fillId="0" borderId="0" xfId="0" applyNumberFormat="1" applyFont="1"/>
    <xf numFmtId="167" fontId="4" fillId="0" borderId="0" xfId="1" applyNumberFormat="1" applyFont="1"/>
    <xf numFmtId="167" fontId="4" fillId="0" borderId="0" xfId="1" applyNumberFormat="1" applyFont="1" applyFill="1"/>
    <xf numFmtId="41" fontId="3" fillId="2" borderId="0" xfId="8" applyFont="1" applyFill="1" applyAlignment="1">
      <alignment horizontal="center" vertical="center"/>
    </xf>
    <xf numFmtId="41" fontId="2" fillId="0" borderId="0" xfId="8" applyFont="1" applyAlignment="1">
      <alignment horizontal="left"/>
    </xf>
    <xf numFmtId="41" fontId="2" fillId="0" borderId="0" xfId="8" applyFont="1"/>
    <xf numFmtId="0" fontId="4" fillId="0" borderId="0" xfId="0" applyFont="1" applyAlignment="1">
      <alignment horizontal="center"/>
    </xf>
    <xf numFmtId="0" fontId="7" fillId="2" borderId="5" xfId="2" applyFont="1" applyFill="1" applyBorder="1" applyAlignment="1">
      <alignment horizontal="left"/>
    </xf>
    <xf numFmtId="167" fontId="4" fillId="0" borderId="0" xfId="1" applyNumberFormat="1" applyFont="1" applyAlignment="1">
      <alignment horizontal="center"/>
    </xf>
    <xf numFmtId="0" fontId="3" fillId="0" borderId="6" xfId="0" applyFont="1" applyBorder="1"/>
    <xf numFmtId="167" fontId="3" fillId="0" borderId="3" xfId="1" applyNumberFormat="1" applyFont="1" applyFill="1" applyBorder="1" applyAlignment="1">
      <alignment horizontal="center"/>
    </xf>
    <xf numFmtId="167" fontId="3" fillId="0" borderId="7" xfId="1" applyNumberFormat="1" applyFont="1" applyFill="1" applyBorder="1" applyAlignment="1">
      <alignment horizontal="center"/>
    </xf>
    <xf numFmtId="0" fontId="7" fillId="0" borderId="14" xfId="0" applyFont="1" applyBorder="1"/>
    <xf numFmtId="167" fontId="3" fillId="0" borderId="0" xfId="1" applyNumberFormat="1" applyFont="1" applyFill="1" applyBorder="1"/>
    <xf numFmtId="167" fontId="3" fillId="0" borderId="15" xfId="1" applyNumberFormat="1" applyFont="1" applyFill="1" applyBorder="1"/>
    <xf numFmtId="174" fontId="3" fillId="0" borderId="0" xfId="1" applyNumberFormat="1" applyFont="1" applyFill="1" applyBorder="1"/>
    <xf numFmtId="174" fontId="3" fillId="0" borderId="15" xfId="1" applyNumberFormat="1" applyFont="1" applyFill="1" applyBorder="1"/>
    <xf numFmtId="0" fontId="14" fillId="0" borderId="14" xfId="0" applyFont="1" applyBorder="1"/>
    <xf numFmtId="174" fontId="14" fillId="0" borderId="0" xfId="1" applyNumberFormat="1" applyFont="1" applyFill="1" applyBorder="1"/>
    <xf numFmtId="174" fontId="14" fillId="0" borderId="15" xfId="1" applyNumberFormat="1" applyFont="1" applyFill="1" applyBorder="1"/>
    <xf numFmtId="0" fontId="20" fillId="0" borderId="14" xfId="0" applyFont="1" applyBorder="1"/>
    <xf numFmtId="174" fontId="3" fillId="0" borderId="1" xfId="1" applyNumberFormat="1" applyFont="1" applyFill="1" applyBorder="1"/>
    <xf numFmtId="174" fontId="3" fillId="0" borderId="11" xfId="1" applyNumberFormat="1" applyFont="1" applyFill="1" applyBorder="1"/>
    <xf numFmtId="0" fontId="29" fillId="0" borderId="0" xfId="0" applyFont="1"/>
    <xf numFmtId="0" fontId="30" fillId="0" borderId="0" xfId="0" applyFont="1"/>
    <xf numFmtId="0" fontId="31" fillId="0" borderId="0" xfId="0" applyFont="1"/>
    <xf numFmtId="0" fontId="3" fillId="0" borderId="11" xfId="0" applyFont="1" applyBorder="1"/>
    <xf numFmtId="0" fontId="4" fillId="0" borderId="0" xfId="0" applyFont="1" applyAlignment="1">
      <alignment vertical="justify" wrapText="1"/>
    </xf>
    <xf numFmtId="0" fontId="4" fillId="0" borderId="14" xfId="0" applyFont="1" applyBorder="1" applyAlignment="1">
      <alignment vertical="justify" wrapText="1"/>
    </xf>
    <xf numFmtId="0" fontId="30" fillId="2" borderId="0" xfId="0" applyFont="1" applyFill="1" applyAlignment="1">
      <alignment horizontal="center" vertical="center"/>
    </xf>
    <xf numFmtId="3" fontId="31" fillId="0" borderId="0" xfId="0" applyNumberFormat="1" applyFont="1" applyAlignment="1">
      <alignment horizontal="right"/>
    </xf>
    <xf numFmtId="43" fontId="10" fillId="0" borderId="0" xfId="1" applyFont="1" applyFill="1"/>
    <xf numFmtId="3" fontId="10" fillId="0" borderId="0" xfId="1" applyNumberFormat="1" applyFont="1" applyFill="1" applyAlignment="1">
      <alignment horizontal="right"/>
    </xf>
    <xf numFmtId="0" fontId="31" fillId="2" borderId="0" xfId="0" applyFont="1" applyFill="1" applyAlignment="1">
      <alignment horizontal="center" vertical="center"/>
    </xf>
    <xf numFmtId="43" fontId="31" fillId="0" borderId="0" xfId="1" applyFont="1" applyFill="1" applyAlignment="1">
      <alignment horizontal="center" vertical="center"/>
    </xf>
    <xf numFmtId="0" fontId="30" fillId="0" borderId="0" xfId="0" applyFont="1" applyAlignment="1">
      <alignment horizontal="center" vertical="center"/>
    </xf>
    <xf numFmtId="174" fontId="3" fillId="0" borderId="0" xfId="1" applyNumberFormat="1" applyFont="1" applyFill="1" applyBorder="1" applyAlignment="1">
      <alignment horizontal="right"/>
    </xf>
    <xf numFmtId="174" fontId="3" fillId="0" borderId="15" xfId="1" applyNumberFormat="1" applyFont="1" applyFill="1" applyBorder="1" applyAlignment="1">
      <alignment horizontal="right"/>
    </xf>
    <xf numFmtId="0" fontId="2" fillId="0" borderId="14" xfId="0" applyFont="1" applyBorder="1"/>
    <xf numFmtId="3" fontId="3" fillId="0" borderId="0" xfId="1" applyNumberFormat="1" applyFont="1" applyFill="1" applyBorder="1" applyAlignment="1">
      <alignment horizontal="right"/>
    </xf>
    <xf numFmtId="3" fontId="3" fillId="0" borderId="15" xfId="1" applyNumberFormat="1" applyFont="1" applyFill="1" applyBorder="1" applyAlignment="1">
      <alignment horizontal="right"/>
    </xf>
    <xf numFmtId="0" fontId="7" fillId="0" borderId="14" xfId="0" applyFont="1" applyBorder="1" applyAlignment="1">
      <alignment wrapText="1"/>
    </xf>
    <xf numFmtId="174" fontId="2" fillId="0" borderId="0" xfId="1" applyNumberFormat="1" applyFont="1" applyFill="1" applyBorder="1" applyAlignment="1">
      <alignment horizontal="right"/>
    </xf>
    <xf numFmtId="174" fontId="2" fillId="0" borderId="15" xfId="1" applyNumberFormat="1" applyFont="1" applyFill="1" applyBorder="1" applyAlignment="1">
      <alignment horizontal="right"/>
    </xf>
    <xf numFmtId="0" fontId="30" fillId="2" borderId="1" xfId="0" applyFont="1" applyFill="1" applyBorder="1" applyAlignment="1">
      <alignment horizontal="center" vertical="center"/>
    </xf>
    <xf numFmtId="3" fontId="4" fillId="5" borderId="2" xfId="1" applyNumberFormat="1" applyFont="1" applyFill="1" applyBorder="1" applyAlignment="1">
      <alignment horizontal="right"/>
    </xf>
    <xf numFmtId="3" fontId="4" fillId="5" borderId="12" xfId="1" applyNumberFormat="1" applyFont="1" applyFill="1" applyBorder="1" applyAlignment="1">
      <alignment horizontal="right"/>
    </xf>
    <xf numFmtId="174" fontId="7" fillId="0" borderId="12" xfId="1" applyNumberFormat="1" applyFont="1" applyFill="1" applyBorder="1"/>
    <xf numFmtId="0" fontId="7" fillId="2" borderId="14" xfId="0" applyFont="1" applyFill="1" applyBorder="1"/>
    <xf numFmtId="0" fontId="4" fillId="2" borderId="14" xfId="0" applyFont="1" applyFill="1" applyBorder="1"/>
    <xf numFmtId="167" fontId="3" fillId="0" borderId="1" xfId="0" applyNumberFormat="1" applyFont="1" applyBorder="1"/>
    <xf numFmtId="0" fontId="30" fillId="2" borderId="17" xfId="0" applyFont="1" applyFill="1" applyBorder="1" applyAlignment="1">
      <alignment horizontal="center" vertical="center"/>
    </xf>
    <xf numFmtId="0" fontId="30" fillId="0" borderId="17" xfId="0" applyFont="1" applyBorder="1" applyAlignment="1">
      <alignment horizontal="center" vertical="center"/>
    </xf>
    <xf numFmtId="167" fontId="30" fillId="2" borderId="17" xfId="0" applyNumberFormat="1" applyFont="1" applyFill="1" applyBorder="1" applyAlignment="1">
      <alignment horizontal="center" vertical="center"/>
    </xf>
    <xf numFmtId="171" fontId="3" fillId="0" borderId="15" xfId="1" applyNumberFormat="1" applyFont="1" applyFill="1" applyBorder="1"/>
    <xf numFmtId="174" fontId="7" fillId="0" borderId="7" xfId="1" applyNumberFormat="1" applyFont="1" applyFill="1" applyBorder="1"/>
    <xf numFmtId="174" fontId="4" fillId="0" borderId="0" xfId="0" applyNumberFormat="1" applyFont="1"/>
    <xf numFmtId="174" fontId="4" fillId="0" borderId="15" xfId="1" applyNumberFormat="1" applyFont="1" applyFill="1" applyBorder="1"/>
    <xf numFmtId="167" fontId="11" fillId="0" borderId="0" xfId="1" applyNumberFormat="1" applyFont="1" applyFill="1"/>
    <xf numFmtId="41" fontId="3" fillId="0" borderId="0" xfId="0" applyNumberFormat="1" applyFont="1"/>
    <xf numFmtId="0" fontId="10" fillId="2" borderId="0" xfId="0" applyFont="1" applyFill="1"/>
    <xf numFmtId="0" fontId="3" fillId="0" borderId="3" xfId="0" applyFont="1" applyBorder="1"/>
    <xf numFmtId="0" fontId="3" fillId="0" borderId="7" xfId="0" applyFont="1" applyBorder="1"/>
    <xf numFmtId="0" fontId="11" fillId="0" borderId="0" xfId="8" applyNumberFormat="1" applyFont="1" applyFill="1"/>
    <xf numFmtId="41" fontId="30" fillId="2" borderId="0" xfId="8" applyFont="1" applyFill="1" applyAlignment="1">
      <alignment horizontal="center" vertical="center"/>
    </xf>
    <xf numFmtId="167" fontId="3" fillId="0" borderId="0" xfId="1" applyNumberFormat="1" applyFont="1" applyFill="1" applyAlignment="1"/>
    <xf numFmtId="167" fontId="7" fillId="0" borderId="0" xfId="1" applyNumberFormat="1" applyFont="1" applyFill="1" applyAlignment="1"/>
    <xf numFmtId="167" fontId="7" fillId="0" borderId="0" xfId="1" applyNumberFormat="1" applyFont="1" applyFill="1" applyAlignment="1">
      <alignment horizontal="left"/>
    </xf>
    <xf numFmtId="41" fontId="30" fillId="0" borderId="0" xfId="8" applyFont="1" applyFill="1" applyAlignment="1">
      <alignment horizontal="center" vertical="center"/>
    </xf>
    <xf numFmtId="41" fontId="12" fillId="0" borderId="0" xfId="8" applyFont="1"/>
    <xf numFmtId="41" fontId="7" fillId="2" borderId="0" xfId="8" applyFont="1" applyFill="1" applyAlignment="1">
      <alignment horizontal="center" vertical="center"/>
    </xf>
    <xf numFmtId="41" fontId="2" fillId="0" borderId="0" xfId="8" applyFont="1" applyFill="1" applyAlignment="1"/>
    <xf numFmtId="41" fontId="7" fillId="0" borderId="0" xfId="8" applyFont="1"/>
    <xf numFmtId="43" fontId="3" fillId="0" borderId="0" xfId="1" applyFont="1" applyFill="1"/>
    <xf numFmtId="43" fontId="3" fillId="2" borderId="0" xfId="1" applyFont="1" applyFill="1" applyAlignment="1">
      <alignment horizontal="center" vertical="center"/>
    </xf>
    <xf numFmtId="0" fontId="3" fillId="0" borderId="2" xfId="0" applyFont="1" applyBorder="1"/>
    <xf numFmtId="0" fontId="8" fillId="2" borderId="2" xfId="2" applyFont="1" applyFill="1" applyBorder="1" applyAlignment="1">
      <alignment horizontal="center"/>
    </xf>
    <xf numFmtId="0" fontId="3" fillId="0" borderId="12" xfId="0" applyFont="1" applyBorder="1"/>
    <xf numFmtId="0" fontId="6" fillId="0" borderId="14" xfId="0" applyFont="1" applyBorder="1" applyAlignment="1">
      <alignment vertical="center"/>
    </xf>
    <xf numFmtId="0" fontId="3" fillId="2" borderId="14" xfId="0" applyFont="1" applyFill="1" applyBorder="1"/>
    <xf numFmtId="0" fontId="7" fillId="2" borderId="8" xfId="4" applyFont="1" applyFill="1" applyBorder="1"/>
    <xf numFmtId="0" fontId="7" fillId="2" borderId="1" xfId="4" applyFont="1" applyFill="1" applyBorder="1"/>
    <xf numFmtId="174" fontId="7" fillId="2" borderId="2" xfId="6" applyNumberFormat="1" applyFont="1" applyFill="1" applyBorder="1"/>
    <xf numFmtId="0" fontId="3" fillId="4" borderId="15" xfId="0" applyFont="1" applyFill="1" applyBorder="1"/>
    <xf numFmtId="0" fontId="3" fillId="4" borderId="1" xfId="0" applyFont="1" applyFill="1" applyBorder="1"/>
    <xf numFmtId="0" fontId="3" fillId="4" borderId="11" xfId="0" applyFont="1" applyFill="1" applyBorder="1"/>
    <xf numFmtId="174" fontId="4" fillId="0" borderId="0" xfId="79" applyNumberFormat="1" applyFont="1" applyFill="1" applyBorder="1"/>
    <xf numFmtId="174" fontId="7" fillId="0" borderId="0" xfId="79" applyNumberFormat="1" applyFont="1" applyFill="1" applyBorder="1"/>
    <xf numFmtId="0" fontId="4" fillId="0" borderId="15" xfId="0" applyFont="1" applyBorder="1"/>
    <xf numFmtId="174" fontId="3" fillId="2" borderId="0" xfId="1" applyNumberFormat="1" applyFont="1" applyFill="1" applyBorder="1"/>
    <xf numFmtId="0" fontId="3" fillId="4" borderId="14" xfId="0" applyFont="1" applyFill="1" applyBorder="1"/>
    <xf numFmtId="0" fontId="3" fillId="2" borderId="2" xfId="0" applyFont="1" applyFill="1" applyBorder="1"/>
    <xf numFmtId="0" fontId="11" fillId="4" borderId="1" xfId="0" applyFont="1" applyFill="1" applyBorder="1"/>
    <xf numFmtId="167" fontId="2" fillId="2" borderId="0" xfId="1" applyNumberFormat="1" applyFont="1" applyFill="1"/>
    <xf numFmtId="174" fontId="4" fillId="0" borderId="0" xfId="1" applyNumberFormat="1" applyFont="1" applyFill="1" applyBorder="1"/>
    <xf numFmtId="0" fontId="2" fillId="2" borderId="14" xfId="0" applyFont="1" applyFill="1" applyBorder="1" applyAlignment="1">
      <alignment vertical="center"/>
    </xf>
    <xf numFmtId="174" fontId="2" fillId="2" borderId="9" xfId="1" applyNumberFormat="1" applyFont="1" applyFill="1" applyBorder="1"/>
    <xf numFmtId="173" fontId="2" fillId="2" borderId="9" xfId="1" applyNumberFormat="1" applyFont="1" applyFill="1" applyBorder="1"/>
    <xf numFmtId="0" fontId="2" fillId="2" borderId="15" xfId="0" applyFont="1" applyFill="1" applyBorder="1"/>
    <xf numFmtId="0" fontId="11" fillId="0" borderId="3" xfId="0" applyFont="1" applyBorder="1"/>
    <xf numFmtId="0" fontId="12" fillId="2" borderId="0" xfId="0" applyFont="1" applyFill="1"/>
    <xf numFmtId="0" fontId="3" fillId="2" borderId="15" xfId="0" applyFont="1" applyFill="1" applyBorder="1"/>
    <xf numFmtId="167" fontId="4" fillId="4" borderId="0" xfId="1" applyNumberFormat="1" applyFont="1" applyFill="1" applyBorder="1"/>
    <xf numFmtId="0" fontId="7" fillId="5" borderId="5" xfId="0" applyFont="1" applyFill="1" applyBorder="1" applyAlignment="1">
      <alignment vertical="center"/>
    </xf>
    <xf numFmtId="0" fontId="7" fillId="5" borderId="2" xfId="0" applyFont="1" applyFill="1" applyBorder="1" applyAlignment="1">
      <alignment vertical="center"/>
    </xf>
    <xf numFmtId="0" fontId="7" fillId="5" borderId="12" xfId="0" applyFont="1" applyFill="1" applyBorder="1" applyAlignment="1">
      <alignment vertical="center"/>
    </xf>
    <xf numFmtId="0" fontId="7" fillId="2" borderId="5" xfId="3" applyFont="1" applyFill="1" applyBorder="1" applyAlignment="1">
      <alignment horizontal="left"/>
    </xf>
    <xf numFmtId="174" fontId="7" fillId="0" borderId="4" xfId="1" applyNumberFormat="1" applyFont="1" applyFill="1" applyBorder="1"/>
    <xf numFmtId="0" fontId="2" fillId="2" borderId="14" xfId="0" applyFont="1" applyFill="1" applyBorder="1"/>
    <xf numFmtId="174" fontId="7" fillId="5" borderId="9" xfId="1" applyNumberFormat="1" applyFont="1" applyFill="1" applyBorder="1"/>
    <xf numFmtId="0" fontId="2" fillId="4" borderId="5" xfId="0" applyFont="1" applyFill="1" applyBorder="1" applyAlignment="1">
      <alignment vertical="justify" wrapText="1"/>
    </xf>
    <xf numFmtId="0" fontId="3" fillId="4" borderId="12" xfId="0" applyFont="1" applyFill="1" applyBorder="1" applyAlignment="1">
      <alignment vertical="justify" wrapText="1"/>
    </xf>
    <xf numFmtId="0" fontId="2" fillId="2" borderId="8" xfId="0" applyFont="1" applyFill="1" applyBorder="1"/>
    <xf numFmtId="0" fontId="2" fillId="0" borderId="5" xfId="0" applyFont="1" applyBorder="1"/>
    <xf numFmtId="0" fontId="14" fillId="0" borderId="2" xfId="0" applyFont="1" applyBorder="1" applyAlignment="1">
      <alignment horizontal="left" vertical="center" wrapText="1"/>
    </xf>
    <xf numFmtId="0" fontId="3" fillId="2" borderId="0" xfId="0" applyFont="1" applyFill="1" applyAlignment="1">
      <alignment horizontal="center"/>
    </xf>
    <xf numFmtId="41" fontId="3" fillId="0" borderId="0" xfId="8" applyFont="1"/>
    <xf numFmtId="0" fontId="11" fillId="0" borderId="0" xfId="0" applyFont="1" applyAlignment="1">
      <alignment horizontal="right"/>
    </xf>
    <xf numFmtId="0" fontId="3" fillId="0" borderId="2" xfId="0" applyFont="1" applyBorder="1" applyAlignment="1">
      <alignment horizontal="center"/>
    </xf>
    <xf numFmtId="0" fontId="11" fillId="0" borderId="15" xfId="0" applyFont="1" applyBorder="1"/>
    <xf numFmtId="0" fontId="7" fillId="4" borderId="12" xfId="0" applyFont="1" applyFill="1" applyBorder="1" applyAlignment="1">
      <alignment horizontal="left"/>
    </xf>
    <xf numFmtId="173" fontId="3" fillId="0" borderId="0" xfId="1" applyNumberFormat="1" applyFont="1" applyFill="1" applyBorder="1"/>
    <xf numFmtId="0" fontId="3" fillId="2" borderId="6" xfId="0" applyFont="1" applyFill="1" applyBorder="1"/>
    <xf numFmtId="0" fontId="2" fillId="4" borderId="14" xfId="0" applyFont="1" applyFill="1" applyBorder="1"/>
    <xf numFmtId="0" fontId="2" fillId="4" borderId="0" xfId="0" applyFont="1" applyFill="1"/>
    <xf numFmtId="174" fontId="2" fillId="0" borderId="0" xfId="1" applyNumberFormat="1" applyFont="1" applyFill="1" applyBorder="1"/>
    <xf numFmtId="173" fontId="3" fillId="4" borderId="0" xfId="1" applyNumberFormat="1" applyFont="1" applyFill="1" applyBorder="1"/>
    <xf numFmtId="0" fontId="7" fillId="4" borderId="0" xfId="0" applyFont="1" applyFill="1"/>
    <xf numFmtId="0" fontId="2" fillId="4" borderId="15" xfId="0" applyFont="1" applyFill="1" applyBorder="1"/>
    <xf numFmtId="0" fontId="3" fillId="4" borderId="8" xfId="0" applyFont="1" applyFill="1" applyBorder="1"/>
    <xf numFmtId="167" fontId="4" fillId="4" borderId="1" xfId="1" applyNumberFormat="1" applyFont="1" applyFill="1" applyBorder="1"/>
    <xf numFmtId="0" fontId="4" fillId="4" borderId="1" xfId="0" applyFont="1" applyFill="1" applyBorder="1"/>
    <xf numFmtId="0" fontId="3" fillId="4" borderId="6" xfId="0" applyFont="1" applyFill="1" applyBorder="1"/>
    <xf numFmtId="0" fontId="2" fillId="0" borderId="2" xfId="0" applyFont="1" applyBorder="1"/>
    <xf numFmtId="0" fontId="2" fillId="0" borderId="12" xfId="0" applyFont="1" applyBorder="1"/>
    <xf numFmtId="0" fontId="2" fillId="4" borderId="5" xfId="0" applyFont="1" applyFill="1" applyBorder="1" applyAlignment="1">
      <alignment horizontal="left" vertical="center"/>
    </xf>
    <xf numFmtId="0" fontId="3" fillId="0" borderId="2" xfId="0" applyFont="1" applyBorder="1" applyAlignment="1">
      <alignment horizontal="left"/>
    </xf>
    <xf numFmtId="0" fontId="3" fillId="4" borderId="12" xfId="0" applyFont="1" applyFill="1" applyBorder="1" applyAlignment="1">
      <alignment horizontal="left"/>
    </xf>
    <xf numFmtId="0" fontId="2" fillId="4" borderId="5" xfId="0" applyFont="1" applyFill="1" applyBorder="1" applyAlignment="1">
      <alignment vertical="center"/>
    </xf>
    <xf numFmtId="167" fontId="4" fillId="4" borderId="12" xfId="1" applyNumberFormat="1" applyFont="1" applyFill="1" applyBorder="1"/>
    <xf numFmtId="167" fontId="7" fillId="4" borderId="0" xfId="1" applyNumberFormat="1" applyFont="1" applyFill="1" applyBorder="1"/>
    <xf numFmtId="0" fontId="7" fillId="2" borderId="5" xfId="12" applyFont="1" applyFill="1" applyBorder="1" applyAlignment="1">
      <alignment horizontal="left"/>
    </xf>
    <xf numFmtId="0" fontId="4" fillId="0" borderId="12" xfId="0" applyFont="1" applyBorder="1"/>
    <xf numFmtId="0" fontId="4" fillId="0" borderId="15" xfId="0" applyFont="1" applyBorder="1" applyAlignment="1">
      <alignment horizontal="right"/>
    </xf>
    <xf numFmtId="0" fontId="7" fillId="2" borderId="14" xfId="12" applyFont="1" applyFill="1" applyBorder="1"/>
    <xf numFmtId="0" fontId="4" fillId="2" borderId="15" xfId="0" applyFont="1" applyFill="1" applyBorder="1"/>
    <xf numFmtId="167" fontId="4" fillId="2" borderId="0" xfId="1" applyNumberFormat="1" applyFont="1" applyFill="1" applyBorder="1"/>
    <xf numFmtId="0" fontId="22" fillId="0" borderId="3" xfId="0" applyFont="1" applyBorder="1"/>
    <xf numFmtId="0" fontId="2" fillId="4" borderId="5" xfId="0" applyFont="1" applyFill="1" applyBorder="1"/>
    <xf numFmtId="167" fontId="3" fillId="4" borderId="2" xfId="1" applyNumberFormat="1" applyFont="1" applyFill="1" applyBorder="1"/>
    <xf numFmtId="174" fontId="3" fillId="0" borderId="2" xfId="1" applyNumberFormat="1" applyFont="1" applyFill="1" applyBorder="1"/>
    <xf numFmtId="174" fontId="3" fillId="0" borderId="12" xfId="1" applyNumberFormat="1" applyFont="1" applyFill="1" applyBorder="1"/>
    <xf numFmtId="0" fontId="3" fillId="4" borderId="3" xfId="0" applyFont="1" applyFill="1" applyBorder="1"/>
    <xf numFmtId="0" fontId="12" fillId="0" borderId="3" xfId="0" applyFont="1" applyBorder="1" applyAlignment="1">
      <alignment horizontal="right"/>
    </xf>
    <xf numFmtId="167" fontId="11" fillId="2" borderId="0" xfId="1" applyNumberFormat="1" applyFont="1" applyFill="1" applyBorder="1"/>
    <xf numFmtId="174" fontId="2" fillId="2" borderId="1" xfId="1" applyNumberFormat="1" applyFont="1" applyFill="1" applyBorder="1"/>
    <xf numFmtId="0" fontId="4" fillId="2" borderId="12" xfId="3" applyFill="1" applyBorder="1" applyAlignment="1">
      <alignment horizontal="center"/>
    </xf>
    <xf numFmtId="0" fontId="14" fillId="0" borderId="0" xfId="0" applyFont="1" applyAlignment="1">
      <alignment horizontal="center" vertical="center"/>
    </xf>
    <xf numFmtId="0" fontId="15" fillId="4" borderId="14" xfId="0" applyFont="1" applyFill="1" applyBorder="1"/>
    <xf numFmtId="0" fontId="4" fillId="5" borderId="5" xfId="0" applyFont="1" applyFill="1" applyBorder="1"/>
    <xf numFmtId="0" fontId="4" fillId="5" borderId="2" xfId="0" applyFont="1" applyFill="1" applyBorder="1"/>
    <xf numFmtId="0" fontId="7" fillId="5" borderId="6" xfId="0" applyFont="1" applyFill="1" applyBorder="1" applyAlignment="1">
      <alignment horizontal="center" vertical="center"/>
    </xf>
    <xf numFmtId="174" fontId="7" fillId="5" borderId="3" xfId="1" applyNumberFormat="1" applyFont="1" applyFill="1" applyBorder="1"/>
    <xf numFmtId="174" fontId="7" fillId="5" borderId="7" xfId="1" applyNumberFormat="1" applyFont="1" applyFill="1" applyBorder="1"/>
    <xf numFmtId="174" fontId="7" fillId="5" borderId="1" xfId="1" applyNumberFormat="1" applyFont="1" applyFill="1" applyBorder="1"/>
    <xf numFmtId="174" fontId="7" fillId="5" borderId="11" xfId="1" applyNumberFormat="1" applyFont="1" applyFill="1" applyBorder="1"/>
    <xf numFmtId="174" fontId="4" fillId="0" borderId="0" xfId="8" applyNumberFormat="1" applyFont="1" applyFill="1" applyBorder="1"/>
    <xf numFmtId="0" fontId="4" fillId="4" borderId="7" xfId="0" applyFont="1" applyFill="1" applyBorder="1" applyAlignment="1">
      <alignment vertical="center" wrapText="1"/>
    </xf>
    <xf numFmtId="0" fontId="11" fillId="4" borderId="0" xfId="0" applyFont="1" applyFill="1" applyAlignment="1">
      <alignment wrapText="1"/>
    </xf>
    <xf numFmtId="0" fontId="11" fillId="4" borderId="15" xfId="0" applyFont="1" applyFill="1" applyBorder="1" applyAlignment="1">
      <alignment wrapText="1"/>
    </xf>
    <xf numFmtId="0" fontId="7" fillId="4" borderId="14" xfId="0" applyFont="1" applyFill="1" applyBorder="1" applyAlignment="1">
      <alignment wrapText="1"/>
    </xf>
    <xf numFmtId="0" fontId="14" fillId="0" borderId="1" xfId="0" applyFont="1" applyBorder="1" applyAlignment="1">
      <alignment horizontal="center" vertical="center"/>
    </xf>
    <xf numFmtId="0" fontId="4" fillId="5" borderId="5" xfId="0" applyFont="1" applyFill="1" applyBorder="1" applyAlignment="1">
      <alignment horizontal="center" vertical="center"/>
    </xf>
    <xf numFmtId="0" fontId="7" fillId="5" borderId="5" xfId="0" applyFont="1" applyFill="1" applyBorder="1"/>
    <xf numFmtId="174" fontId="7" fillId="5" borderId="2" xfId="1" applyNumberFormat="1" applyFont="1" applyFill="1" applyBorder="1"/>
    <xf numFmtId="174" fontId="7" fillId="5" borderId="12" xfId="1" applyNumberFormat="1" applyFont="1" applyFill="1" applyBorder="1"/>
    <xf numFmtId="167" fontId="4" fillId="5" borderId="5" xfId="0" applyNumberFormat="1" applyFont="1" applyFill="1" applyBorder="1" applyAlignment="1">
      <alignment horizontal="center" vertical="center"/>
    </xf>
    <xf numFmtId="169" fontId="7" fillId="5" borderId="2" xfId="1" applyNumberFormat="1" applyFont="1" applyFill="1" applyBorder="1" applyAlignment="1">
      <alignment horizontal="center" vertical="center"/>
    </xf>
    <xf numFmtId="1" fontId="7" fillId="5" borderId="2" xfId="1" applyNumberFormat="1" applyFont="1" applyFill="1" applyBorder="1" applyAlignment="1">
      <alignment horizontal="right"/>
    </xf>
    <xf numFmtId="1" fontId="7" fillId="5" borderId="12" xfId="1" applyNumberFormat="1" applyFont="1" applyFill="1" applyBorder="1" applyAlignment="1">
      <alignment horizontal="right"/>
    </xf>
    <xf numFmtId="0" fontId="33" fillId="2" borderId="0" xfId="13" applyFont="1" applyFill="1" applyAlignment="1">
      <alignment horizontal="center" vertical="center"/>
    </xf>
    <xf numFmtId="0" fontId="33" fillId="0" borderId="3" xfId="13" applyFont="1" applyFill="1" applyBorder="1" applyAlignment="1">
      <alignment horizontal="center"/>
    </xf>
    <xf numFmtId="0" fontId="33" fillId="0" borderId="0" xfId="13" applyFont="1" applyFill="1" applyBorder="1" applyAlignment="1">
      <alignment horizontal="center"/>
    </xf>
    <xf numFmtId="0" fontId="8" fillId="5" borderId="2" xfId="13" applyFont="1" applyFill="1" applyBorder="1" applyAlignment="1">
      <alignment horizontal="center"/>
    </xf>
    <xf numFmtId="0" fontId="33" fillId="0" borderId="0" xfId="13" applyFont="1" applyBorder="1" applyAlignment="1">
      <alignment horizontal="center"/>
    </xf>
    <xf numFmtId="0" fontId="33" fillId="2" borderId="0" xfId="13" applyFont="1" applyFill="1" applyBorder="1" applyAlignment="1">
      <alignment horizontal="center" vertical="center"/>
    </xf>
    <xf numFmtId="0" fontId="7" fillId="5" borderId="2" xfId="1" applyNumberFormat="1" applyFont="1" applyFill="1" applyBorder="1" applyAlignment="1">
      <alignment horizontal="center"/>
    </xf>
    <xf numFmtId="0" fontId="7" fillId="5" borderId="12" xfId="1" applyNumberFormat="1" applyFont="1" applyFill="1" applyBorder="1" applyAlignment="1">
      <alignment horizontal="center"/>
    </xf>
    <xf numFmtId="0" fontId="14" fillId="2" borderId="13" xfId="0" applyFont="1" applyFill="1" applyBorder="1" applyAlignment="1">
      <alignment horizontal="center" vertical="center"/>
    </xf>
    <xf numFmtId="0" fontId="33" fillId="0" borderId="17" xfId="13" applyFont="1" applyFill="1" applyBorder="1" applyAlignment="1">
      <alignment horizontal="center"/>
    </xf>
    <xf numFmtId="0" fontId="7" fillId="5" borderId="8" xfId="0" applyFont="1" applyFill="1" applyBorder="1" applyAlignment="1">
      <alignment horizontal="center" vertical="center"/>
    </xf>
    <xf numFmtId="169" fontId="35" fillId="5" borderId="1" xfId="1" applyNumberFormat="1" applyFont="1" applyFill="1" applyBorder="1" applyAlignment="1">
      <alignment horizontal="center"/>
    </xf>
    <xf numFmtId="169" fontId="35" fillId="5" borderId="11" xfId="1" applyNumberFormat="1" applyFont="1" applyFill="1" applyBorder="1" applyAlignment="1">
      <alignment horizontal="center"/>
    </xf>
    <xf numFmtId="0" fontId="33" fillId="2" borderId="17" xfId="13" applyFont="1" applyFill="1" applyBorder="1" applyAlignment="1">
      <alignment horizontal="center"/>
    </xf>
    <xf numFmtId="0" fontId="4" fillId="5" borderId="1" xfId="0" applyFont="1" applyFill="1" applyBorder="1"/>
    <xf numFmtId="0" fontId="4" fillId="5" borderId="11" xfId="0" applyFont="1" applyFill="1" applyBorder="1"/>
    <xf numFmtId="0" fontId="33" fillId="0" borderId="17" xfId="13" applyFont="1" applyFill="1" applyBorder="1" applyAlignment="1">
      <alignment horizontal="center" vertical="center"/>
    </xf>
    <xf numFmtId="167" fontId="31" fillId="0" borderId="0" xfId="1" applyNumberFormat="1" applyFont="1"/>
    <xf numFmtId="167" fontId="31" fillId="0" borderId="0" xfId="1" applyNumberFormat="1" applyFont="1" applyBorder="1"/>
    <xf numFmtId="167" fontId="32" fillId="0" borderId="0" xfId="13" applyNumberFormat="1" applyFont="1" applyAlignment="1">
      <alignment horizontal="center" vertical="center"/>
    </xf>
    <xf numFmtId="0" fontId="7" fillId="5" borderId="9" xfId="0" applyFont="1" applyFill="1" applyBorder="1" applyAlignment="1">
      <alignment vertical="center"/>
    </xf>
    <xf numFmtId="0" fontId="7" fillId="5" borderId="13" xfId="0" applyFont="1" applyFill="1" applyBorder="1" applyAlignment="1">
      <alignment vertical="center"/>
    </xf>
    <xf numFmtId="0" fontId="7" fillId="5" borderId="17" xfId="0" applyFont="1" applyFill="1" applyBorder="1" applyAlignment="1">
      <alignment vertical="center"/>
    </xf>
    <xf numFmtId="0" fontId="7" fillId="5" borderId="10" xfId="0" applyFont="1" applyFill="1" applyBorder="1" applyAlignment="1">
      <alignment vertical="center"/>
    </xf>
    <xf numFmtId="167" fontId="4" fillId="0" borderId="0" xfId="1" applyNumberFormat="1" applyFont="1" applyBorder="1"/>
    <xf numFmtId="0" fontId="34" fillId="0" borderId="0" xfId="0" applyFont="1" applyAlignment="1">
      <alignment horizontal="center"/>
    </xf>
    <xf numFmtId="0" fontId="4" fillId="0" borderId="0" xfId="0" applyFont="1" applyAlignment="1">
      <alignment horizontal="left"/>
    </xf>
    <xf numFmtId="167" fontId="4" fillId="0" borderId="0" xfId="1" applyNumberFormat="1" applyFont="1" applyBorder="1" applyAlignment="1">
      <alignment horizontal="center"/>
    </xf>
    <xf numFmtId="174" fontId="4" fillId="0" borderId="0" xfId="1" applyNumberFormat="1" applyFont="1" applyBorder="1"/>
    <xf numFmtId="0" fontId="4" fillId="0" borderId="0" xfId="0" applyFont="1" applyAlignment="1">
      <alignment wrapText="1"/>
    </xf>
    <xf numFmtId="0" fontId="4" fillId="2" borderId="0" xfId="0" applyFont="1" applyFill="1" applyAlignment="1">
      <alignment wrapText="1"/>
    </xf>
    <xf numFmtId="174" fontId="7" fillId="5" borderId="13" xfId="1" applyNumberFormat="1" applyFont="1" applyFill="1" applyBorder="1"/>
    <xf numFmtId="174" fontId="7" fillId="5" borderId="17" xfId="1" applyNumberFormat="1" applyFont="1" applyFill="1" applyBorder="1"/>
    <xf numFmtId="174" fontId="7" fillId="5" borderId="10" xfId="1" applyNumberFormat="1" applyFont="1" applyFill="1" applyBorder="1"/>
    <xf numFmtId="167" fontId="4" fillId="0" borderId="0" xfId="0" applyNumberFormat="1" applyFont="1"/>
    <xf numFmtId="170" fontId="4" fillId="0" borderId="0" xfId="0" applyNumberFormat="1" applyFont="1" applyAlignment="1">
      <alignment horizontal="right"/>
    </xf>
    <xf numFmtId="3" fontId="4" fillId="2" borderId="3" xfId="1" applyNumberFormat="1" applyFont="1" applyFill="1" applyBorder="1"/>
    <xf numFmtId="0" fontId="2" fillId="0" borderId="1" xfId="0" applyFont="1" applyBorder="1"/>
    <xf numFmtId="14" fontId="7" fillId="5" borderId="2" xfId="1" applyNumberFormat="1" applyFont="1" applyFill="1" applyBorder="1" applyAlignment="1"/>
    <xf numFmtId="14" fontId="7" fillId="5" borderId="12" xfId="1" applyNumberFormat="1" applyFont="1" applyFill="1" applyBorder="1" applyAlignment="1"/>
    <xf numFmtId="167" fontId="2" fillId="0" borderId="0" xfId="0" applyNumberFormat="1" applyFont="1"/>
    <xf numFmtId="14" fontId="7" fillId="5" borderId="5" xfId="0" applyNumberFormat="1" applyFont="1" applyFill="1" applyBorder="1" applyAlignment="1">
      <alignment horizontal="center" vertical="center"/>
    </xf>
    <xf numFmtId="14" fontId="7" fillId="5" borderId="12" xfId="0" applyNumberFormat="1" applyFont="1" applyFill="1" applyBorder="1" applyAlignment="1">
      <alignment horizontal="center" vertical="center"/>
    </xf>
    <xf numFmtId="174" fontId="7" fillId="0" borderId="15" xfId="1" applyNumberFormat="1" applyFont="1" applyFill="1" applyBorder="1" applyAlignment="1">
      <alignment horizontal="right"/>
    </xf>
    <xf numFmtId="41" fontId="3" fillId="0" borderId="0" xfId="8" applyFont="1" applyFill="1"/>
    <xf numFmtId="174" fontId="2" fillId="0" borderId="2" xfId="1" applyNumberFormat="1" applyFont="1" applyBorder="1"/>
    <xf numFmtId="0" fontId="2" fillId="0" borderId="11" xfId="0" applyFont="1" applyBorder="1"/>
    <xf numFmtId="0" fontId="7" fillId="0" borderId="0" xfId="0" applyFont="1" applyAlignment="1">
      <alignment horizontal="center"/>
    </xf>
    <xf numFmtId="0" fontId="3" fillId="0" borderId="0" xfId="0" applyFont="1" applyAlignment="1">
      <alignment horizontal="center"/>
    </xf>
    <xf numFmtId="0" fontId="4" fillId="0" borderId="14" xfId="4" applyBorder="1"/>
    <xf numFmtId="0" fontId="8" fillId="0" borderId="0" xfId="2" applyFont="1" applyFill="1" applyBorder="1" applyAlignment="1">
      <alignment horizontal="center"/>
    </xf>
    <xf numFmtId="174" fontId="4" fillId="0" borderId="0" xfId="4" applyNumberFormat="1"/>
    <xf numFmtId="0" fontId="4" fillId="0" borderId="0" xfId="4"/>
    <xf numFmtId="41" fontId="10" fillId="0" borderId="0" xfId="0" applyNumberFormat="1" applyFont="1"/>
    <xf numFmtId="167" fontId="2" fillId="0" borderId="0" xfId="1" applyNumberFormat="1" applyFont="1" applyFill="1" applyAlignment="1">
      <alignment vertical="center"/>
    </xf>
    <xf numFmtId="167" fontId="3" fillId="0" borderId="0" xfId="1" applyNumberFormat="1" applyFont="1" applyFill="1" applyAlignment="1">
      <alignment vertical="center"/>
    </xf>
    <xf numFmtId="0" fontId="3" fillId="0" borderId="0" xfId="0" applyFont="1" applyAlignment="1">
      <alignment vertical="center"/>
    </xf>
    <xf numFmtId="0" fontId="3" fillId="0" borderId="14" xfId="0" applyFont="1" applyBorder="1" applyAlignment="1">
      <alignment horizontal="justify"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9" fontId="3" fillId="0" borderId="0" xfId="9" applyFont="1" applyFill="1"/>
    <xf numFmtId="0" fontId="14" fillId="0" borderId="0" xfId="0" applyFont="1" applyAlignment="1">
      <alignment vertical="center"/>
    </xf>
    <xf numFmtId="0" fontId="3" fillId="0" borderId="14" xfId="0" applyFont="1" applyBorder="1" applyAlignment="1">
      <alignment vertical="justify" wrapText="1"/>
    </xf>
    <xf numFmtId="0" fontId="3" fillId="0" borderId="0" xfId="0" applyFont="1" applyAlignment="1">
      <alignment vertical="justify" wrapText="1"/>
    </xf>
    <xf numFmtId="0" fontId="3" fillId="0" borderId="15" xfId="0" applyFont="1" applyBorder="1" applyAlignment="1">
      <alignment vertical="justify" wrapText="1"/>
    </xf>
    <xf numFmtId="0" fontId="7" fillId="0" borderId="14" xfId="0" applyFont="1" applyBorder="1" applyAlignment="1">
      <alignment horizontal="left" vertical="justify" wrapText="1"/>
    </xf>
    <xf numFmtId="0" fontId="7" fillId="0" borderId="0" xfId="0" applyFont="1" applyAlignment="1">
      <alignment horizontal="left" vertical="justify" wrapText="1"/>
    </xf>
    <xf numFmtId="0" fontId="7" fillId="0" borderId="15" xfId="0" applyFont="1" applyBorder="1" applyAlignment="1">
      <alignment horizontal="left" vertical="justify" wrapText="1"/>
    </xf>
    <xf numFmtId="0" fontId="7" fillId="0" borderId="0" xfId="0" applyFont="1" applyAlignment="1">
      <alignment vertical="justify" wrapText="1"/>
    </xf>
    <xf numFmtId="0" fontId="3" fillId="0" borderId="14" xfId="0" applyFont="1" applyBorder="1" applyAlignment="1">
      <alignment horizontal="left" vertical="justify" wrapText="1"/>
    </xf>
    <xf numFmtId="0" fontId="3" fillId="0" borderId="0" xfId="0" applyFont="1" applyAlignment="1">
      <alignment horizontal="left" vertical="justify" wrapText="1"/>
    </xf>
    <xf numFmtId="0" fontId="3" fillId="0" borderId="15" xfId="0" applyFont="1" applyBorder="1" applyAlignment="1">
      <alignment horizontal="left" vertical="justify" wrapText="1"/>
    </xf>
    <xf numFmtId="0" fontId="6" fillId="0" borderId="0" xfId="0" applyFont="1" applyAlignment="1">
      <alignment vertical="top" wrapText="1"/>
    </xf>
    <xf numFmtId="0" fontId="6" fillId="0" borderId="14"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2" fillId="0" borderId="0" xfId="0" applyFont="1" applyAlignment="1">
      <alignment vertical="justify" wrapText="1"/>
    </xf>
    <xf numFmtId="0" fontId="3" fillId="0" borderId="14" xfId="0" applyFont="1" applyBorder="1" applyAlignment="1">
      <alignment horizontal="justify" vertical="justify"/>
    </xf>
    <xf numFmtId="0" fontId="4" fillId="0" borderId="14" xfId="0" applyFont="1" applyBorder="1"/>
    <xf numFmtId="0" fontId="7" fillId="0" borderId="0" xfId="0" applyFont="1" applyAlignment="1">
      <alignment horizontal="center" vertical="center"/>
    </xf>
    <xf numFmtId="0" fontId="7" fillId="0" borderId="15" xfId="0" applyFont="1" applyBorder="1" applyAlignment="1">
      <alignment horizontal="center" vertical="center"/>
    </xf>
    <xf numFmtId="0" fontId="7" fillId="0" borderId="0" xfId="0" applyFont="1" applyAlignment="1">
      <alignment horizontal="center" wrapText="1"/>
    </xf>
    <xf numFmtId="0" fontId="7" fillId="0" borderId="15" xfId="0" applyFont="1" applyBorder="1" applyAlignment="1">
      <alignment horizontal="center" wrapText="1"/>
    </xf>
    <xf numFmtId="165" fontId="4" fillId="0" borderId="0" xfId="0" applyNumberFormat="1" applyFont="1" applyAlignment="1">
      <alignment horizontal="center"/>
    </xf>
    <xf numFmtId="171" fontId="4" fillId="0" borderId="0" xfId="0" applyNumberFormat="1" applyFont="1"/>
    <xf numFmtId="174" fontId="4" fillId="0" borderId="15" xfId="79" applyNumberFormat="1" applyFont="1" applyFill="1" applyBorder="1"/>
    <xf numFmtId="0" fontId="4" fillId="0" borderId="15" xfId="0" applyFont="1" applyBorder="1" applyAlignment="1">
      <alignment horizontal="center"/>
    </xf>
    <xf numFmtId="171" fontId="4" fillId="0" borderId="15" xfId="0" applyNumberFormat="1" applyFont="1" applyBorder="1"/>
    <xf numFmtId="0" fontId="12" fillId="0" borderId="14" xfId="0" applyFont="1" applyBorder="1" applyAlignment="1">
      <alignment horizontal="left" vertical="justify" wrapText="1"/>
    </xf>
    <xf numFmtId="0" fontId="12" fillId="0" borderId="0" xfId="0" applyFont="1" applyAlignment="1">
      <alignment horizontal="left" vertical="justify" wrapText="1"/>
    </xf>
    <xf numFmtId="0" fontId="12" fillId="0" borderId="15" xfId="0" applyFont="1" applyBorder="1" applyAlignment="1">
      <alignment horizontal="left" vertical="justify" wrapText="1"/>
    </xf>
    <xf numFmtId="0" fontId="3" fillId="0" borderId="14"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wrapText="1"/>
    </xf>
    <xf numFmtId="0" fontId="3" fillId="0" borderId="0" xfId="0" applyFont="1" applyAlignment="1">
      <alignment vertical="justify"/>
    </xf>
    <xf numFmtId="41" fontId="3" fillId="0" borderId="14" xfId="8" applyFont="1" applyFill="1" applyBorder="1" applyAlignment="1">
      <alignment vertical="justify" wrapText="1"/>
    </xf>
    <xf numFmtId="41" fontId="3" fillId="0" borderId="0" xfId="8" applyFont="1" applyFill="1" applyBorder="1" applyAlignment="1">
      <alignment vertical="justify" wrapText="1"/>
    </xf>
    <xf numFmtId="41" fontId="3" fillId="0" borderId="15" xfId="8" applyFont="1" applyFill="1" applyBorder="1" applyAlignment="1">
      <alignment vertical="justify" wrapText="1"/>
    </xf>
    <xf numFmtId="0" fontId="10" fillId="4" borderId="0" xfId="0" applyFont="1" applyFill="1"/>
    <xf numFmtId="41" fontId="10" fillId="4" borderId="0" xfId="0" applyNumberFormat="1" applyFont="1" applyFill="1"/>
    <xf numFmtId="174" fontId="3" fillId="0" borderId="9" xfId="1" applyNumberFormat="1" applyFont="1" applyFill="1" applyBorder="1"/>
    <xf numFmtId="0" fontId="3" fillId="0" borderId="5" xfId="0" applyFont="1" applyBorder="1"/>
    <xf numFmtId="173" fontId="3" fillId="0" borderId="12" xfId="1" applyNumberFormat="1" applyFont="1" applyFill="1" applyBorder="1"/>
    <xf numFmtId="173" fontId="3" fillId="0" borderId="9" xfId="1" applyNumberFormat="1" applyFont="1" applyFill="1" applyBorder="1"/>
    <xf numFmtId="0" fontId="10" fillId="0" borderId="14" xfId="0" applyFont="1" applyBorder="1"/>
    <xf numFmtId="0" fontId="10" fillId="2" borderId="15" xfId="0" applyFont="1" applyFill="1" applyBorder="1"/>
    <xf numFmtId="167" fontId="10" fillId="2" borderId="0" xfId="1" applyNumberFormat="1" applyFont="1" applyFill="1"/>
    <xf numFmtId="9" fontId="3" fillId="0" borderId="11" xfId="9" applyFont="1" applyFill="1" applyBorder="1" applyAlignment="1">
      <alignment horizontal="right"/>
    </xf>
    <xf numFmtId="0" fontId="20" fillId="0" borderId="6" xfId="0" applyFont="1" applyBorder="1"/>
    <xf numFmtId="168" fontId="3" fillId="0" borderId="9" xfId="1" applyNumberFormat="1" applyFont="1" applyFill="1" applyBorder="1"/>
    <xf numFmtId="9" fontId="3" fillId="0" borderId="12" xfId="9" applyFont="1" applyFill="1" applyBorder="1" applyAlignment="1">
      <alignment horizontal="center"/>
    </xf>
    <xf numFmtId="0" fontId="3" fillId="0" borderId="9" xfId="0" applyFont="1" applyBorder="1"/>
    <xf numFmtId="168" fontId="3" fillId="0" borderId="2" xfId="1" applyNumberFormat="1" applyFont="1" applyFill="1" applyBorder="1"/>
    <xf numFmtId="168" fontId="3" fillId="0" borderId="12" xfId="1" applyNumberFormat="1" applyFont="1" applyFill="1" applyBorder="1"/>
    <xf numFmtId="174" fontId="2" fillId="0" borderId="9" xfId="1" applyNumberFormat="1" applyFont="1" applyFill="1" applyBorder="1"/>
    <xf numFmtId="168" fontId="2" fillId="0" borderId="11" xfId="1" applyNumberFormat="1" applyFont="1" applyFill="1" applyBorder="1"/>
    <xf numFmtId="0" fontId="2" fillId="0" borderId="15" xfId="0" applyFont="1" applyBorder="1"/>
    <xf numFmtId="167" fontId="2" fillId="0" borderId="0" xfId="1" applyNumberFormat="1" applyFont="1" applyFill="1"/>
    <xf numFmtId="0" fontId="4" fillId="0" borderId="9" xfId="0" applyFont="1" applyBorder="1"/>
    <xf numFmtId="3" fontId="4" fillId="0" borderId="9" xfId="1" applyNumberFormat="1" applyFont="1" applyFill="1" applyBorder="1"/>
    <xf numFmtId="9" fontId="3" fillId="0" borderId="11" xfId="9" applyFont="1" applyFill="1" applyBorder="1"/>
    <xf numFmtId="174" fontId="3" fillId="0" borderId="2" xfId="0" applyNumberFormat="1" applyFont="1" applyBorder="1"/>
    <xf numFmtId="174" fontId="2" fillId="0" borderId="5" xfId="1" applyNumberFormat="1" applyFont="1" applyFill="1" applyBorder="1" applyAlignment="1">
      <alignment vertical="center"/>
    </xf>
    <xf numFmtId="168" fontId="2" fillId="0" borderId="9" xfId="1" applyNumberFormat="1" applyFont="1" applyFill="1" applyBorder="1"/>
    <xf numFmtId="0" fontId="22" fillId="0" borderId="17" xfId="0" applyFont="1" applyBorder="1"/>
    <xf numFmtId="0" fontId="3" fillId="0" borderId="9" xfId="0" applyFont="1" applyBorder="1" applyAlignment="1">
      <alignment horizontal="center"/>
    </xf>
    <xf numFmtId="0" fontId="4" fillId="0" borderId="14" xfId="3" applyBorder="1" applyAlignment="1">
      <alignment horizontal="left"/>
    </xf>
    <xf numFmtId="0" fontId="12" fillId="0" borderId="0" xfId="0" applyFont="1"/>
    <xf numFmtId="174" fontId="7" fillId="0" borderId="4" xfId="10" applyNumberFormat="1" applyFont="1" applyFill="1" applyBorder="1"/>
    <xf numFmtId="174" fontId="7" fillId="0" borderId="3" xfId="10" applyNumberFormat="1" applyFont="1" applyFill="1" applyBorder="1"/>
    <xf numFmtId="0" fontId="4" fillId="0" borderId="0" xfId="3" applyAlignment="1">
      <alignment horizontal="center"/>
    </xf>
    <xf numFmtId="174" fontId="3" fillId="0" borderId="0" xfId="1" applyNumberFormat="1" applyFont="1" applyFill="1" applyBorder="1" applyAlignment="1">
      <alignment horizontal="right" vertical="top" wrapText="1"/>
    </xf>
    <xf numFmtId="0" fontId="7" fillId="0" borderId="0" xfId="3" applyFont="1" applyAlignment="1">
      <alignment horizontal="center"/>
    </xf>
    <xf numFmtId="0" fontId="3" fillId="0" borderId="14" xfId="0" applyFont="1" applyBorder="1" applyAlignment="1">
      <alignment horizontal="left" vertical="center"/>
    </xf>
    <xf numFmtId="167" fontId="4" fillId="0" borderId="0" xfId="1" applyNumberFormat="1" applyFont="1" applyFill="1" applyBorder="1"/>
    <xf numFmtId="171" fontId="4" fillId="0" borderId="0" xfId="1" applyNumberFormat="1" applyFont="1" applyFill="1" applyBorder="1"/>
    <xf numFmtId="167" fontId="14" fillId="2" borderId="0" xfId="1" applyNumberFormat="1" applyFont="1" applyFill="1" applyBorder="1"/>
    <xf numFmtId="172" fontId="4" fillId="0" borderId="0" xfId="1" applyNumberFormat="1" applyFont="1" applyFill="1" applyBorder="1"/>
    <xf numFmtId="0" fontId="2" fillId="0" borderId="8" xfId="0" applyFont="1" applyBorder="1"/>
    <xf numFmtId="173" fontId="3" fillId="0" borderId="1" xfId="1" applyNumberFormat="1" applyFont="1" applyFill="1" applyBorder="1"/>
    <xf numFmtId="167" fontId="3" fillId="0" borderId="1" xfId="1" applyNumberFormat="1" applyFont="1" applyFill="1" applyBorder="1"/>
    <xf numFmtId="172" fontId="3" fillId="0" borderId="0" xfId="1" applyNumberFormat="1" applyFont="1" applyFill="1" applyBorder="1"/>
    <xf numFmtId="174" fontId="2" fillId="0" borderId="4" xfId="1" applyNumberFormat="1" applyFont="1" applyFill="1" applyBorder="1"/>
    <xf numFmtId="174" fontId="2" fillId="0" borderId="1" xfId="1" applyNumberFormat="1" applyFont="1" applyFill="1" applyBorder="1"/>
    <xf numFmtId="0" fontId="3" fillId="0" borderId="14" xfId="0" quotePrefix="1" applyFont="1" applyBorder="1"/>
    <xf numFmtId="167" fontId="2" fillId="0" borderId="0" xfId="1" applyNumberFormat="1" applyFont="1" applyFill="1" applyBorder="1"/>
    <xf numFmtId="167" fontId="2" fillId="0" borderId="15" xfId="1" applyNumberFormat="1" applyFont="1" applyFill="1" applyBorder="1"/>
    <xf numFmtId="167" fontId="11" fillId="0" borderId="15" xfId="1" applyNumberFormat="1" applyFont="1" applyFill="1" applyBorder="1"/>
    <xf numFmtId="41" fontId="10" fillId="0" borderId="1" xfId="0" applyNumberFormat="1" applyFont="1" applyBorder="1"/>
    <xf numFmtId="0" fontId="28" fillId="0" borderId="14" xfId="12" applyFont="1" applyBorder="1" applyAlignment="1">
      <alignment horizontal="left"/>
    </xf>
    <xf numFmtId="0" fontId="28" fillId="0" borderId="14" xfId="12" applyFont="1" applyBorder="1"/>
    <xf numFmtId="174" fontId="7" fillId="2" borderId="4" xfId="1" applyNumberFormat="1" applyFont="1" applyFill="1" applyBorder="1"/>
    <xf numFmtId="0" fontId="11" fillId="0" borderId="0" xfId="0" applyFont="1" applyAlignment="1">
      <alignment wrapText="1"/>
    </xf>
    <xf numFmtId="41" fontId="6" fillId="0" borderId="0" xfId="8" applyFont="1" applyFill="1" applyBorder="1"/>
    <xf numFmtId="0" fontId="11" fillId="0" borderId="15" xfId="0" applyFont="1" applyBorder="1" applyAlignment="1">
      <alignment wrapText="1"/>
    </xf>
    <xf numFmtId="0" fontId="22" fillId="0" borderId="0" xfId="0" applyFont="1"/>
    <xf numFmtId="174" fontId="2" fillId="0" borderId="15" xfId="1" applyNumberFormat="1" applyFont="1" applyFill="1" applyBorder="1"/>
    <xf numFmtId="0" fontId="31" fillId="0" borderId="0" xfId="0" applyFont="1" applyAlignment="1">
      <alignment horizontal="center" vertical="center"/>
    </xf>
    <xf numFmtId="3" fontId="12" fillId="0" borderId="0" xfId="0" applyNumberFormat="1" applyFont="1" applyAlignment="1">
      <alignment horizontal="right"/>
    </xf>
    <xf numFmtId="167" fontId="10" fillId="0" borderId="0" xfId="1" applyNumberFormat="1" applyFont="1" applyFill="1" applyAlignment="1">
      <alignment horizontal="center"/>
    </xf>
    <xf numFmtId="167" fontId="31" fillId="0" borderId="0" xfId="1" applyNumberFormat="1" applyFont="1" applyFill="1" applyAlignment="1">
      <alignment horizontal="center" vertical="center"/>
    </xf>
    <xf numFmtId="167" fontId="30" fillId="0" borderId="0" xfId="1" applyNumberFormat="1" applyFont="1" applyFill="1" applyAlignment="1">
      <alignment horizontal="center" vertical="center"/>
    </xf>
    <xf numFmtId="174" fontId="4" fillId="0" borderId="14" xfId="8" applyNumberFormat="1" applyFont="1" applyFill="1" applyBorder="1"/>
    <xf numFmtId="174" fontId="4" fillId="0" borderId="15" xfId="8" applyNumberFormat="1" applyFont="1" applyFill="1" applyBorder="1"/>
    <xf numFmtId="3" fontId="4" fillId="0" borderId="0" xfId="8" applyNumberFormat="1" applyFont="1" applyFill="1" applyBorder="1"/>
    <xf numFmtId="3" fontId="4" fillId="0" borderId="15" xfId="1" applyNumberFormat="1" applyFont="1" applyFill="1" applyBorder="1"/>
    <xf numFmtId="3" fontId="3" fillId="0" borderId="15" xfId="1" applyNumberFormat="1" applyFont="1" applyFill="1" applyBorder="1"/>
    <xf numFmtId="174" fontId="3" fillId="0" borderId="15" xfId="0" applyNumberFormat="1" applyFont="1" applyBorder="1"/>
    <xf numFmtId="3" fontId="3" fillId="0" borderId="0" xfId="8" applyNumberFormat="1" applyFont="1" applyFill="1" applyBorder="1"/>
    <xf numFmtId="174" fontId="3" fillId="0" borderId="0" xfId="8" applyNumberFormat="1" applyFont="1" applyFill="1" applyBorder="1"/>
    <xf numFmtId="174" fontId="3" fillId="0" borderId="15" xfId="8" applyNumberFormat="1" applyFont="1" applyFill="1" applyBorder="1"/>
    <xf numFmtId="172" fontId="3" fillId="0" borderId="0" xfId="8" applyNumberFormat="1" applyFont="1" applyFill="1" applyBorder="1"/>
    <xf numFmtId="172" fontId="3" fillId="0" borderId="15" xfId="8" applyNumberFormat="1" applyFont="1" applyFill="1" applyBorder="1"/>
    <xf numFmtId="174" fontId="3" fillId="0" borderId="3" xfId="8" applyNumberFormat="1" applyFont="1" applyFill="1" applyBorder="1" applyAlignment="1">
      <alignment horizontal="right"/>
    </xf>
    <xf numFmtId="174" fontId="3" fillId="0" borderId="7" xfId="8" applyNumberFormat="1" applyFont="1" applyFill="1" applyBorder="1" applyAlignment="1">
      <alignment horizontal="right"/>
    </xf>
    <xf numFmtId="174" fontId="4" fillId="0" borderId="15" xfId="1" applyNumberFormat="1" applyFont="1" applyFill="1" applyBorder="1" applyAlignment="1">
      <alignment horizontal="right"/>
    </xf>
    <xf numFmtId="174" fontId="3" fillId="0" borderId="0" xfId="8" applyNumberFormat="1" applyFont="1" applyFill="1" applyBorder="1" applyAlignment="1">
      <alignment horizontal="right"/>
    </xf>
    <xf numFmtId="174" fontId="4" fillId="0" borderId="15" xfId="8" applyNumberFormat="1" applyFont="1" applyFill="1" applyBorder="1" applyAlignment="1">
      <alignment horizontal="right"/>
    </xf>
    <xf numFmtId="174" fontId="3" fillId="0" borderId="15" xfId="8" applyNumberFormat="1" applyFont="1" applyFill="1" applyBorder="1" applyAlignment="1">
      <alignment horizontal="right"/>
    </xf>
    <xf numFmtId="174" fontId="3" fillId="0" borderId="3" xfId="1" applyNumberFormat="1" applyFont="1" applyFill="1" applyBorder="1" applyAlignment="1">
      <alignment horizontal="right"/>
    </xf>
    <xf numFmtId="174" fontId="3" fillId="0" borderId="7" xfId="1" applyNumberFormat="1" applyFont="1" applyFill="1" applyBorder="1" applyAlignment="1">
      <alignment horizontal="right"/>
    </xf>
    <xf numFmtId="3" fontId="3" fillId="0" borderId="1" xfId="0" applyNumberFormat="1" applyFont="1" applyBorder="1" applyAlignment="1">
      <alignment horizontal="right"/>
    </xf>
    <xf numFmtId="3" fontId="3" fillId="0" borderId="11" xfId="0" applyNumberFormat="1" applyFont="1" applyBorder="1" applyAlignment="1">
      <alignment horizontal="right"/>
    </xf>
    <xf numFmtId="0" fontId="7" fillId="0" borderId="0" xfId="0" applyFont="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7" fillId="5" borderId="8" xfId="0" applyFont="1" applyFill="1" applyBorder="1" applyAlignment="1">
      <alignment horizontal="left" vertical="center"/>
    </xf>
    <xf numFmtId="0" fontId="7" fillId="5" borderId="1" xfId="0" applyFont="1" applyFill="1" applyBorder="1" applyAlignment="1">
      <alignment horizontal="left" vertical="center"/>
    </xf>
    <xf numFmtId="0" fontId="7" fillId="5" borderId="6" xfId="0" applyFont="1" applyFill="1" applyBorder="1" applyAlignment="1">
      <alignment horizontal="left" vertical="center"/>
    </xf>
    <xf numFmtId="0" fontId="7" fillId="5" borderId="3" xfId="0" applyFont="1" applyFill="1" applyBorder="1" applyAlignment="1">
      <alignment horizontal="left" vertical="center"/>
    </xf>
    <xf numFmtId="0" fontId="7" fillId="5" borderId="14" xfId="0" applyFont="1" applyFill="1" applyBorder="1" applyAlignment="1">
      <alignment horizontal="left" vertical="center"/>
    </xf>
    <xf numFmtId="0" fontId="7" fillId="5" borderId="0" xfId="0" applyFont="1" applyFill="1" applyAlignment="1">
      <alignment horizontal="left" vertical="center"/>
    </xf>
    <xf numFmtId="0" fontId="7" fillId="5" borderId="6" xfId="0" applyFont="1" applyFill="1" applyBorder="1" applyAlignment="1">
      <alignment horizontal="left"/>
    </xf>
    <xf numFmtId="0" fontId="7" fillId="5" borderId="3" xfId="0" applyFont="1" applyFill="1" applyBorder="1" applyAlignment="1">
      <alignment horizontal="left"/>
    </xf>
    <xf numFmtId="0" fontId="3" fillId="0" borderId="0" xfId="0" applyFont="1"/>
    <xf numFmtId="0" fontId="4" fillId="2" borderId="0" xfId="0" applyFont="1" applyFill="1"/>
    <xf numFmtId="0" fontId="7" fillId="0" borderId="0" xfId="0" applyFont="1" applyAlignment="1">
      <alignment horizontal="center"/>
    </xf>
    <xf numFmtId="0" fontId="4" fillId="0" borderId="0" xfId="0" applyFont="1" applyAlignment="1">
      <alignment horizontal="center"/>
    </xf>
    <xf numFmtId="41" fontId="12" fillId="0" borderId="0" xfId="8" applyFont="1" applyFill="1" applyAlignment="1">
      <alignment horizontal="center"/>
    </xf>
    <xf numFmtId="0" fontId="3" fillId="0" borderId="0" xfId="0" applyFont="1" applyAlignment="1">
      <alignment horizontal="left"/>
    </xf>
    <xf numFmtId="0" fontId="7" fillId="0" borderId="1" xfId="0" applyFont="1" applyBorder="1" applyAlignment="1">
      <alignment horizontal="left"/>
    </xf>
    <xf numFmtId="0" fontId="36" fillId="5" borderId="5" xfId="0" applyFont="1" applyFill="1" applyBorder="1" applyAlignment="1">
      <alignment horizontal="left"/>
    </xf>
    <xf numFmtId="0" fontId="36" fillId="5" borderId="2" xfId="0" applyFont="1" applyFill="1" applyBorder="1" applyAlignment="1">
      <alignment horizontal="left"/>
    </xf>
    <xf numFmtId="0" fontId="36" fillId="5" borderId="12" xfId="0" applyFont="1" applyFill="1" applyBorder="1" applyAlignment="1">
      <alignment horizontal="left"/>
    </xf>
    <xf numFmtId="0" fontId="3" fillId="0" borderId="1" xfId="0" applyFont="1" applyBorder="1"/>
    <xf numFmtId="3" fontId="11" fillId="0" borderId="0" xfId="0" applyNumberFormat="1" applyFont="1" applyAlignment="1">
      <alignment horizontal="center"/>
    </xf>
    <xf numFmtId="0" fontId="3" fillId="0" borderId="0" xfId="0" applyFont="1" applyAlignment="1">
      <alignment horizontal="center"/>
    </xf>
    <xf numFmtId="0" fontId="23" fillId="5" borderId="5" xfId="0" applyFont="1" applyFill="1" applyBorder="1" applyAlignment="1">
      <alignment horizontal="left"/>
    </xf>
    <xf numFmtId="0" fontId="23" fillId="5" borderId="2" xfId="0" applyFont="1" applyFill="1" applyBorder="1" applyAlignment="1">
      <alignment horizontal="left"/>
    </xf>
    <xf numFmtId="0" fontId="23" fillId="5" borderId="12" xfId="0" applyFont="1" applyFill="1" applyBorder="1" applyAlignment="1">
      <alignment horizontal="left"/>
    </xf>
    <xf numFmtId="0" fontId="3" fillId="3" borderId="0" xfId="0" applyFont="1" applyFill="1" applyAlignment="1">
      <alignment horizontal="center"/>
    </xf>
    <xf numFmtId="167" fontId="7" fillId="5" borderId="13" xfId="1" applyNumberFormat="1" applyFont="1" applyFill="1" applyBorder="1" applyAlignment="1">
      <alignment horizontal="center" vertical="center" wrapText="1"/>
    </xf>
    <xf numFmtId="167" fontId="7" fillId="5" borderId="10" xfId="1" applyNumberFormat="1" applyFont="1" applyFill="1" applyBorder="1" applyAlignment="1">
      <alignment horizontal="center" vertical="center" wrapText="1"/>
    </xf>
    <xf numFmtId="0" fontId="34" fillId="0" borderId="0" xfId="0" applyFont="1" applyAlignment="1">
      <alignment horizontal="center"/>
    </xf>
    <xf numFmtId="167" fontId="7" fillId="5" borderId="17" xfId="1" applyNumberFormat="1"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12" xfId="0" applyFont="1" applyBorder="1" applyAlignment="1">
      <alignment horizontal="left" vertical="center" wrapText="1"/>
    </xf>
    <xf numFmtId="0" fontId="7" fillId="5" borderId="5" xfId="0" applyFont="1" applyFill="1" applyBorder="1" applyAlignment="1">
      <alignment horizontal="left" vertical="center"/>
    </xf>
    <xf numFmtId="0" fontId="7" fillId="5" borderId="2" xfId="0" applyFont="1" applyFill="1" applyBorder="1" applyAlignment="1">
      <alignment horizontal="left" vertical="center"/>
    </xf>
    <xf numFmtId="0" fontId="7" fillId="5" borderId="12" xfId="0" applyFont="1" applyFill="1" applyBorder="1" applyAlignment="1">
      <alignment horizontal="left"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12" xfId="0" applyFont="1" applyBorder="1" applyAlignment="1">
      <alignment horizontal="center"/>
    </xf>
    <xf numFmtId="0" fontId="30" fillId="0" borderId="0" xfId="0" applyFont="1" applyAlignment="1">
      <alignment horizontal="center"/>
    </xf>
    <xf numFmtId="0" fontId="4" fillId="0" borderId="14" xfId="0" applyFont="1" applyBorder="1" applyAlignment="1">
      <alignment horizontal="left" vertical="center" wrapText="1"/>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horizontal="left" vertical="center" wrapText="1"/>
    </xf>
    <xf numFmtId="0" fontId="4" fillId="0" borderId="11" xfId="0" applyFont="1" applyBorder="1" applyAlignment="1">
      <alignment horizontal="left" vertical="center" wrapText="1"/>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12" xfId="0" applyFont="1" applyBorder="1" applyAlignment="1">
      <alignment horizontal="left" wrapText="1"/>
    </xf>
    <xf numFmtId="0" fontId="4" fillId="4" borderId="6" xfId="0" applyFont="1" applyFill="1" applyBorder="1" applyAlignment="1">
      <alignment horizontal="left" vertical="center" wrapText="1"/>
    </xf>
    <xf numFmtId="0" fontId="4" fillId="4" borderId="3" xfId="0" applyFont="1" applyFill="1" applyBorder="1" applyAlignment="1">
      <alignment horizontal="left" vertical="center" wrapText="1"/>
    </xf>
    <xf numFmtId="0" fontId="2" fillId="0" borderId="14" xfId="0" applyFont="1" applyBorder="1" applyAlignment="1">
      <alignment horizontal="left" vertical="justify" wrapText="1"/>
    </xf>
    <xf numFmtId="0" fontId="2" fillId="0" borderId="0" xfId="0" applyFont="1" applyAlignment="1">
      <alignment horizontal="left" vertical="justify" wrapText="1"/>
    </xf>
    <xf numFmtId="0" fontId="2" fillId="0" borderId="15" xfId="0" applyFont="1" applyBorder="1" applyAlignment="1">
      <alignment horizontal="left" vertical="justify" wrapText="1"/>
    </xf>
    <xf numFmtId="0" fontId="3" fillId="0" borderId="14" xfId="0" applyFont="1" applyBorder="1" applyAlignment="1">
      <alignment horizontal="left" vertical="justify"/>
    </xf>
    <xf numFmtId="0" fontId="3" fillId="0" borderId="0" xfId="0" applyFont="1" applyAlignment="1">
      <alignment horizontal="left" vertical="justify"/>
    </xf>
    <xf numFmtId="0" fontId="3" fillId="0" borderId="15" xfId="0" applyFont="1" applyBorder="1" applyAlignment="1">
      <alignment horizontal="left" vertical="justify"/>
    </xf>
    <xf numFmtId="0" fontId="3" fillId="0" borderId="14" xfId="0" applyFont="1" applyBorder="1" applyAlignment="1">
      <alignment horizontal="left" vertical="justify" wrapText="1"/>
    </xf>
    <xf numFmtId="0" fontId="3" fillId="0" borderId="0" xfId="0" applyFont="1" applyAlignment="1">
      <alignment horizontal="left" vertical="justify" wrapText="1"/>
    </xf>
    <xf numFmtId="0" fontId="3" fillId="0" borderId="15" xfId="0" applyFont="1" applyBorder="1" applyAlignment="1">
      <alignment horizontal="left" vertical="justify" wrapText="1"/>
    </xf>
    <xf numFmtId="0" fontId="2" fillId="2" borderId="5" xfId="0" applyFont="1" applyFill="1" applyBorder="1" applyAlignment="1">
      <alignment horizontal="left"/>
    </xf>
    <xf numFmtId="0" fontId="2" fillId="2" borderId="2" xfId="0" applyFont="1" applyFill="1" applyBorder="1" applyAlignment="1">
      <alignment horizontal="left"/>
    </xf>
    <xf numFmtId="0" fontId="2" fillId="2" borderId="12" xfId="0" applyFont="1" applyFill="1" applyBorder="1" applyAlignment="1">
      <alignment horizontal="left"/>
    </xf>
    <xf numFmtId="0" fontId="7" fillId="5" borderId="5" xfId="0" applyFont="1" applyFill="1" applyBorder="1" applyAlignment="1">
      <alignment horizontal="left"/>
    </xf>
    <xf numFmtId="0" fontId="7" fillId="5" borderId="2" xfId="0" applyFont="1" applyFill="1" applyBorder="1" applyAlignment="1">
      <alignment horizontal="left"/>
    </xf>
    <xf numFmtId="0" fontId="7" fillId="5" borderId="12" xfId="0" applyFont="1" applyFill="1" applyBorder="1" applyAlignment="1">
      <alignment horizontal="left"/>
    </xf>
    <xf numFmtId="0" fontId="7" fillId="2" borderId="5" xfId="2" applyFont="1" applyFill="1" applyBorder="1" applyAlignment="1">
      <alignment horizontal="left"/>
    </xf>
    <xf numFmtId="0" fontId="7" fillId="2" borderId="2" xfId="2" applyFont="1" applyFill="1" applyBorder="1" applyAlignment="1">
      <alignment horizontal="left"/>
    </xf>
    <xf numFmtId="0" fontId="7" fillId="2" borderId="12" xfId="2" applyFont="1" applyFill="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7" fillId="5" borderId="1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7" fillId="0" borderId="5" xfId="0" applyFont="1" applyBorder="1" applyAlignment="1">
      <alignment horizontal="left" wrapText="1"/>
    </xf>
    <xf numFmtId="0" fontId="7" fillId="0" borderId="2" xfId="0" applyFont="1" applyBorder="1" applyAlignment="1">
      <alignment horizontal="left" wrapText="1"/>
    </xf>
    <xf numFmtId="0" fontId="7" fillId="0" borderId="12" xfId="0" applyFont="1" applyBorder="1" applyAlignment="1">
      <alignment horizontal="left" wrapText="1"/>
    </xf>
    <xf numFmtId="0" fontId="3" fillId="2" borderId="6" xfId="0" applyFont="1" applyFill="1" applyBorder="1" applyAlignment="1">
      <alignment horizontal="left"/>
    </xf>
    <xf numFmtId="0" fontId="3" fillId="2" borderId="7" xfId="0" applyFont="1" applyFill="1" applyBorder="1" applyAlignment="1">
      <alignment horizontal="left"/>
    </xf>
    <xf numFmtId="0" fontId="2" fillId="0" borderId="0" xfId="0" applyFont="1" applyAlignment="1">
      <alignment horizontal="left" vertical="center"/>
    </xf>
    <xf numFmtId="0" fontId="3" fillId="0" borderId="14" xfId="0" applyFont="1" applyBorder="1" applyAlignment="1">
      <alignment horizontal="left" vertical="center" wrapText="1"/>
    </xf>
    <xf numFmtId="0" fontId="3" fillId="0" borderId="0" xfId="0" applyFont="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0" fontId="4" fillId="0" borderId="14" xfId="0" applyFont="1" applyBorder="1" applyAlignment="1">
      <alignment horizontal="justify" vertical="justify" wrapText="1"/>
    </xf>
    <xf numFmtId="0" fontId="4" fillId="0" borderId="0" xfId="0" applyFont="1" applyAlignment="1">
      <alignment horizontal="justify" vertical="justify" wrapText="1"/>
    </xf>
    <xf numFmtId="0" fontId="4" fillId="0" borderId="15" xfId="0" applyFont="1" applyBorder="1" applyAlignment="1">
      <alignment horizontal="justify" vertical="justify" wrapText="1"/>
    </xf>
    <xf numFmtId="0" fontId="3" fillId="0" borderId="14" xfId="0" applyFont="1" applyBorder="1" applyAlignment="1">
      <alignment vertical="justify" wrapText="1"/>
    </xf>
    <xf numFmtId="0" fontId="3" fillId="0" borderId="0" xfId="0" applyFont="1" applyAlignment="1">
      <alignment vertical="justify" wrapText="1"/>
    </xf>
    <xf numFmtId="0" fontId="3" fillId="0" borderId="15" xfId="0" applyFont="1" applyBorder="1" applyAlignment="1">
      <alignment vertical="justify"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7" fillId="0" borderId="14" xfId="0" applyFont="1" applyBorder="1" applyAlignment="1">
      <alignment horizontal="left" vertical="justify" wrapText="1"/>
    </xf>
    <xf numFmtId="0" fontId="7" fillId="0" borderId="0" xfId="0" applyFont="1" applyAlignment="1">
      <alignment horizontal="left" vertical="justify" wrapText="1"/>
    </xf>
    <xf numFmtId="0" fontId="7" fillId="0" borderId="15" xfId="0" applyFont="1" applyBorder="1" applyAlignment="1">
      <alignment horizontal="left" vertical="justify" wrapText="1"/>
    </xf>
    <xf numFmtId="0" fontId="3" fillId="0" borderId="14" xfId="0" applyFont="1" applyBorder="1" applyAlignment="1">
      <alignment horizontal="left" vertical="top" wrapText="1"/>
    </xf>
    <xf numFmtId="0" fontId="3" fillId="0" borderId="0" xfId="0" applyFont="1" applyAlignment="1">
      <alignment horizontal="left" vertical="top" wrapText="1"/>
    </xf>
    <xf numFmtId="0" fontId="3" fillId="0" borderId="15" xfId="0" applyFont="1" applyBorder="1" applyAlignment="1">
      <alignment horizontal="left" vertical="top" wrapTex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2" xfId="0" applyFont="1" applyBorder="1" applyAlignment="1">
      <alignment horizontal="center" vertical="center"/>
    </xf>
    <xf numFmtId="0" fontId="4" fillId="0" borderId="6" xfId="0" applyFont="1" applyBorder="1" applyAlignment="1">
      <alignment horizontal="left" vertical="justify" wrapText="1"/>
    </xf>
    <xf numFmtId="0" fontId="4" fillId="0" borderId="3" xfId="0" applyFont="1" applyBorder="1" applyAlignment="1">
      <alignment horizontal="left" vertical="justify" wrapText="1"/>
    </xf>
    <xf numFmtId="0" fontId="4" fillId="0" borderId="7" xfId="0" applyFont="1" applyBorder="1" applyAlignment="1">
      <alignment horizontal="left" vertical="justify" wrapText="1"/>
    </xf>
    <xf numFmtId="0" fontId="3" fillId="0" borderId="8" xfId="0" applyFont="1" applyBorder="1" applyAlignment="1">
      <alignment horizontal="left" vertical="justify" wrapText="1"/>
    </xf>
    <xf numFmtId="0" fontId="3" fillId="0" borderId="1" xfId="0" applyFont="1" applyBorder="1" applyAlignment="1">
      <alignment horizontal="left" vertical="justify" wrapText="1"/>
    </xf>
    <xf numFmtId="0" fontId="3" fillId="0" borderId="11" xfId="0" applyFont="1" applyBorder="1" applyAlignment="1">
      <alignment horizontal="left" vertical="justify" wrapText="1"/>
    </xf>
    <xf numFmtId="0" fontId="2" fillId="0" borderId="14" xfId="0" applyFont="1" applyBorder="1" applyAlignment="1">
      <alignment horizontal="left"/>
    </xf>
    <xf numFmtId="0" fontId="2" fillId="0" borderId="0" xfId="0" applyFont="1" applyAlignment="1">
      <alignment horizontal="left"/>
    </xf>
    <xf numFmtId="0" fontId="2" fillId="0" borderId="15" xfId="0" applyFont="1" applyBorder="1" applyAlignment="1">
      <alignment horizontal="left"/>
    </xf>
    <xf numFmtId="0" fontId="4" fillId="0" borderId="14" xfId="0" applyFont="1" applyBorder="1" applyAlignment="1">
      <alignment horizontal="left" vertical="justify" wrapText="1"/>
    </xf>
    <xf numFmtId="0" fontId="4" fillId="0" borderId="0" xfId="0" applyFont="1" applyAlignment="1">
      <alignment horizontal="left" vertical="justify" wrapText="1"/>
    </xf>
    <xf numFmtId="0" fontId="4" fillId="0" borderId="15" xfId="0" applyFont="1" applyBorder="1" applyAlignment="1">
      <alignment horizontal="left" vertical="justify" wrapText="1"/>
    </xf>
    <xf numFmtId="0" fontId="2" fillId="0" borderId="6" xfId="0" applyFont="1" applyBorder="1" applyAlignment="1">
      <alignment horizontal="left" vertical="justify" wrapText="1"/>
    </xf>
    <xf numFmtId="0" fontId="2" fillId="0" borderId="3" xfId="0" applyFont="1" applyBorder="1" applyAlignment="1">
      <alignment horizontal="left" vertical="justify" wrapText="1"/>
    </xf>
    <xf numFmtId="0" fontId="2" fillId="0" borderId="7" xfId="0" applyFont="1" applyBorder="1" applyAlignment="1">
      <alignment horizontal="left" vertical="justify" wrapText="1"/>
    </xf>
    <xf numFmtId="0" fontId="3" fillId="0" borderId="5" xfId="0" applyFont="1" applyBorder="1" applyAlignment="1">
      <alignment horizontal="left"/>
    </xf>
    <xf numFmtId="0" fontId="3" fillId="0" borderId="2" xfId="0" applyFont="1" applyBorder="1" applyAlignment="1">
      <alignment horizontal="left"/>
    </xf>
    <xf numFmtId="0" fontId="3" fillId="0" borderId="12" xfId="0" applyFont="1" applyBorder="1" applyAlignment="1">
      <alignment horizontal="left"/>
    </xf>
    <xf numFmtId="0" fontId="3" fillId="0" borderId="0" xfId="0" applyFont="1" applyBorder="1" applyAlignment="1">
      <alignment vertical="justify" wrapText="1"/>
    </xf>
    <xf numFmtId="0" fontId="6" fillId="0" borderId="0" xfId="0" applyFont="1" applyBorder="1" applyAlignment="1">
      <alignment horizontal="left" vertical="top" wrapText="1"/>
    </xf>
    <xf numFmtId="0" fontId="2" fillId="0" borderId="0" xfId="0" applyFont="1" applyBorder="1" applyAlignment="1">
      <alignment horizontal="left" vertical="justify" wrapText="1"/>
    </xf>
  </cellXfs>
  <cellStyles count="407">
    <cellStyle name="Comma 4 2" xfId="74" xr:uid="{00000000-0005-0000-0000-000000000000}"/>
    <cellStyle name="Comma 4 2 2" xfId="110" xr:uid="{E0CFF137-3B7F-444C-9215-412476845C9D}"/>
    <cellStyle name="Comma 4 2 2 2" xfId="199" xr:uid="{967F20CF-9250-49B6-949A-E3ECC91AFDC9}"/>
    <cellStyle name="Comma 4 2 2 2 2" xfId="377" xr:uid="{C9D9B2FF-980A-40E3-802C-3EBC29CFCB71}"/>
    <cellStyle name="Comma 4 2 2 3" xfId="255" xr:uid="{47DF5F39-CC4F-4458-9D60-8BDE90EC53B0}"/>
    <cellStyle name="Comma 4 2 2 4" xfId="306" xr:uid="{FDD28F17-C85F-4882-9002-969E62AA2A13}"/>
    <cellStyle name="Comma 4 2 2 5" xfId="343" xr:uid="{5D764D71-1C41-4582-88DD-49B83DE759D9}"/>
    <cellStyle name="Excel Built-in Normal" xfId="90" xr:uid="{00000000-0005-0000-0000-000001000000}"/>
    <cellStyle name="Hipervínculo" xfId="13" builtinId="8"/>
    <cellStyle name="Millares" xfId="1" builtinId="3"/>
    <cellStyle name="Millares [0]" xfId="8" builtinId="6"/>
    <cellStyle name="Millares [0] 10" xfId="130" xr:uid="{BB61EC38-EAB3-4998-9A56-0BE8D9C4823D}"/>
    <cellStyle name="Millares [0] 10 2" xfId="216" xr:uid="{A8DD2BA3-92E4-4880-9BC0-C99C49A650BC}"/>
    <cellStyle name="Millares [0] 10 2 2" xfId="397" xr:uid="{8DE65CCE-414F-4F32-8C91-1FBB1A145B41}"/>
    <cellStyle name="Millares [0] 10 3" xfId="363" xr:uid="{43A890F3-B18C-43A9-B99A-6D769786F542}"/>
    <cellStyle name="Millares [0] 11" xfId="132" xr:uid="{6747E499-3AE9-42B7-BC6F-35109AF4BB9E}"/>
    <cellStyle name="Millares [0] 11 2" xfId="220" xr:uid="{4493DE5C-3483-4C85-8C27-CF8939A0A2D2}"/>
    <cellStyle name="Millares [0] 11 3" xfId="365" xr:uid="{2F7962D7-7353-43FE-99E6-3EA996514201}"/>
    <cellStyle name="Millares [0] 12" xfId="180" xr:uid="{2494592A-697B-4453-B664-5BEC01D3A532}"/>
    <cellStyle name="Millares [0] 13" xfId="179" xr:uid="{A8B1EBA7-E3D1-46E6-8206-534472C7D7C4}"/>
    <cellStyle name="Millares [0] 14" xfId="242" xr:uid="{ED022D4B-F91B-4DCB-A40A-91A39FDD61D0}"/>
    <cellStyle name="Millares [0] 15" xfId="274" xr:uid="{1623155F-9740-462D-B9E8-393AF88F0DEA}"/>
    <cellStyle name="Millares [0] 16" xfId="294" xr:uid="{3F9B442A-68CC-4176-A436-D12537B415E7}"/>
    <cellStyle name="Millares [0] 17" xfId="327" xr:uid="{54F7ED79-DB18-4C9D-9E25-B8A81E73E319}"/>
    <cellStyle name="Millares [0] 18" xfId="398" xr:uid="{269F3E76-F6FA-4C12-B3F6-6EFF64CAD444}"/>
    <cellStyle name="Millares [0] 19" xfId="406" xr:uid="{4FE6A6BA-960C-4924-9003-4FB12FF22423}"/>
    <cellStyle name="Millares [0] 2" xfId="97" xr:uid="{00000000-0005-0000-0000-000005000000}"/>
    <cellStyle name="Millares [0] 2 10" xfId="334" xr:uid="{2F986B55-3C4E-4589-BF93-B6714116C67E}"/>
    <cellStyle name="Millares [0] 2 2" xfId="103" xr:uid="{00000000-0005-0000-0000-000006000000}"/>
    <cellStyle name="Millares [0] 2 2 2" xfId="134" xr:uid="{F498D25B-7A52-4091-9E76-A9B606FAE3F9}"/>
    <cellStyle name="Millares [0] 2 2 2 2" xfId="224" xr:uid="{6E1C9CE6-936E-4AF8-AF09-58FF2266075E}"/>
    <cellStyle name="Millares [0] 2 2 2 2 2" xfId="403" xr:uid="{4D16B4D6-BAB8-4E59-8239-3C1682987C8A}"/>
    <cellStyle name="Millares [0] 2 2 2 3" xfId="290" xr:uid="{B86C8199-9694-4DF6-AE23-3FC7DAC3F009}"/>
    <cellStyle name="Millares [0] 2 2 2 4" xfId="370" xr:uid="{EC2C1669-13B1-4DEC-BA9F-233B9EE539D8}"/>
    <cellStyle name="Millares [0] 2 2 3" xfId="181" xr:uid="{668656B9-4F96-443C-B8F2-3E8FE7996E75}"/>
    <cellStyle name="Millares [0] 2 2 3 2" xfId="401" xr:uid="{F68CA00F-C24D-4133-AB6F-5F749CE99903}"/>
    <cellStyle name="Millares [0] 2 2 4" xfId="248" xr:uid="{9D47EC45-DE90-45B3-B076-83647FD6BF68}"/>
    <cellStyle name="Millares [0] 2 2 5" xfId="282" xr:uid="{BF018E61-5373-43B9-BDE8-57291970ED5E}"/>
    <cellStyle name="Millares [0] 2 2 6" xfId="299" xr:uid="{C3A5865D-4F77-4A9D-AC3E-52505ECE6E28}"/>
    <cellStyle name="Millares [0] 2 2 7" xfId="336" xr:uid="{0FB70323-2560-47D0-97CE-308FC070341A}"/>
    <cellStyle name="Millares [0] 2 3" xfId="117" xr:uid="{2934912B-1A52-4E51-A3A3-DDC692035947}"/>
    <cellStyle name="Millares [0] 2 3 2" xfId="205" xr:uid="{E81C863D-D7F4-4585-8610-6199E36E432B}"/>
    <cellStyle name="Millares [0] 2 3 2 2" xfId="384" xr:uid="{F7666720-1766-4BAB-B983-282DF830BFDD}"/>
    <cellStyle name="Millares [0] 2 3 3" xfId="262" xr:uid="{B544A144-A89C-4D2C-AF4D-68C249404C0B}"/>
    <cellStyle name="Millares [0] 2 3 4" xfId="287" xr:uid="{26C0951A-060B-4030-BF29-DB53CC6DC773}"/>
    <cellStyle name="Millares [0] 2 3 5" xfId="313" xr:uid="{F5448EA0-1A9F-44C9-BC61-67D1879F07CA}"/>
    <cellStyle name="Millares [0] 2 3 6" xfId="350" xr:uid="{D2F9E830-72C1-4DD3-8401-0B5BD530CB54}"/>
    <cellStyle name="Millares [0] 2 4" xfId="122" xr:uid="{2B4578CE-4186-4580-89BC-16C70CDBE7F5}"/>
    <cellStyle name="Millares [0] 2 4 2" xfId="210" xr:uid="{6001C808-15E9-4C6F-AA77-2177BB086AB3}"/>
    <cellStyle name="Millares [0] 2 4 2 2" xfId="389" xr:uid="{1CF2570B-B3A5-4D06-A0EF-6FD6C5E60F92}"/>
    <cellStyle name="Millares [0] 2 4 3" xfId="267" xr:uid="{B9C1B78E-B830-48F6-81AB-52F305246C7C}"/>
    <cellStyle name="Millares [0] 2 4 4" xfId="318" xr:uid="{AB71EE58-1F89-4B5F-BA71-6C4C76ABED46}"/>
    <cellStyle name="Millares [0] 2 4 5" xfId="355" xr:uid="{FDA24773-430F-4879-BD67-3D6A6AFDA90A}"/>
    <cellStyle name="Millares [0] 2 5" xfId="128" xr:uid="{C8966521-5A5D-4882-B437-3E6BEC3253FC}"/>
    <cellStyle name="Millares [0] 2 5 2" xfId="214" xr:uid="{E5E5FB54-D440-4815-9A6C-433520DDAB94}"/>
    <cellStyle name="Millares [0] 2 5 2 2" xfId="395" xr:uid="{BAD040FA-AEC9-4039-B017-904C74B77B00}"/>
    <cellStyle name="Millares [0] 2 5 3" xfId="273" xr:uid="{2F17826E-FE22-40DB-9883-06CE5054E8DF}"/>
    <cellStyle name="Millares [0] 2 5 4" xfId="324" xr:uid="{15A47D55-ADB3-4CA0-B1BC-EF4176C43B20}"/>
    <cellStyle name="Millares [0] 2 5 5" xfId="361" xr:uid="{7A4863E3-F166-4CEE-A7A1-6494C10A60E1}"/>
    <cellStyle name="Millares [0] 2 6" xfId="133" xr:uid="{57836D46-FB0F-4C81-ABD6-243884188924}"/>
    <cellStyle name="Millares [0] 2 6 2" xfId="223" xr:uid="{FA7DF68E-14B5-431E-A895-316BB6D7D224}"/>
    <cellStyle name="Millares [0] 2 6 3" xfId="368" xr:uid="{680CAF67-FA9C-4022-A7A7-4EFC2FD47AC0}"/>
    <cellStyle name="Millares [0] 2 7" xfId="246" xr:uid="{D430797F-A84D-4E29-AE81-CAC1E33845D4}"/>
    <cellStyle name="Millares [0] 2 8" xfId="278" xr:uid="{431941F7-8BCB-4898-8AC8-D585773CBB8F}"/>
    <cellStyle name="Millares [0] 2 9" xfId="297" xr:uid="{4BBD6BE2-BE70-47FE-B217-B18DECAC3A38}"/>
    <cellStyle name="Millares [0] 3" xfId="81" xr:uid="{00000000-0005-0000-0000-000007000000}"/>
    <cellStyle name="Millares [0] 3 2" xfId="136" xr:uid="{BEA60EEB-04A6-40B3-B790-0EF930E7DE99}"/>
    <cellStyle name="Millares [0] 3 2 2" xfId="288" xr:uid="{3DDA4EC1-1B89-424F-83F1-0503C8F3D1DD}"/>
    <cellStyle name="Millares [0] 3 2 3" xfId="402" xr:uid="{34CA4BCB-0B42-4589-B0EC-BC0E3C3DA324}"/>
    <cellStyle name="Millares [0] 3 3" xfId="135" xr:uid="{C35F21C2-AF0C-421B-8725-7187525DDB96}"/>
    <cellStyle name="Millares [0] 3 3 2" xfId="225" xr:uid="{E6AF92BD-A88B-45F6-979A-BBA769846084}"/>
    <cellStyle name="Millares [0] 3 4" xfId="182" xr:uid="{DD9C2B61-9C12-4B9B-BFE8-182995606240}"/>
    <cellStyle name="Millares [0] 3 5" xfId="279" xr:uid="{25E1C4DA-6D53-493D-8BAB-CAD99BCB0BBD}"/>
    <cellStyle name="Millares [0] 3 6" xfId="400" xr:uid="{E8992F8B-5F93-413E-AF40-D9327F19482E}"/>
    <cellStyle name="Millares [0] 4" xfId="104" xr:uid="{8017AE3D-A1B6-4CCD-BA4B-AC9918201D79}"/>
    <cellStyle name="Millares [0] 4 2" xfId="137" xr:uid="{AB619F10-75AA-43F3-9777-8873BB59F3B4}"/>
    <cellStyle name="Millares [0] 4 2 2" xfId="226" xr:uid="{8C944D4C-577D-440D-9997-EDD98F5260CD}"/>
    <cellStyle name="Millares [0] 4 2 3" xfId="289" xr:uid="{C04CE777-A60D-4A86-B2EE-A2E14D702EFD}"/>
    <cellStyle name="Millares [0] 4 2 4" xfId="371" xr:uid="{EBF940B0-49DE-47F0-8861-9A26F47AC3AF}"/>
    <cellStyle name="Millares [0] 4 3" xfId="183" xr:uid="{19721E4B-65FE-4594-9D77-5E4916136CE4}"/>
    <cellStyle name="Millares [0] 4 4" xfId="249" xr:uid="{4495CA43-4018-4465-8D1D-4ED3B82BC453}"/>
    <cellStyle name="Millares [0] 4 5" xfId="280" xr:uid="{8115724A-6B92-4BD0-9450-4EDF728D2775}"/>
    <cellStyle name="Millares [0] 4 6" xfId="300" xr:uid="{8530D9EF-629D-486E-BCD3-8E0746639EDF}"/>
    <cellStyle name="Millares [0] 4 7" xfId="337" xr:uid="{91972806-834F-4D30-8754-49F028FE06A1}"/>
    <cellStyle name="Millares [0] 5" xfId="105" xr:uid="{A623B842-1CF3-4616-BDE2-B4A48E127224}"/>
    <cellStyle name="Millares [0] 5 2" xfId="138" xr:uid="{F8E90EAA-7CED-49DB-B0AF-3D4A3FDE989C}"/>
    <cellStyle name="Millares [0] 5 2 2" xfId="227" xr:uid="{17ECA896-A305-4882-9CFA-D5CFBD4F6837}"/>
    <cellStyle name="Millares [0] 5 2 3" xfId="291" xr:uid="{EA62BB8D-A4D1-4183-B5BC-24F08C15DE3E}"/>
    <cellStyle name="Millares [0] 5 2 4" xfId="372" xr:uid="{B9C38915-F463-4EB6-A774-46C5DE3D9353}"/>
    <cellStyle name="Millares [0] 5 3" xfId="184" xr:uid="{E8E28EA3-217F-4FEB-85EA-CF85F887E4B4}"/>
    <cellStyle name="Millares [0] 5 4" xfId="250" xr:uid="{7CFABCA5-721F-4C36-B15A-049DC451AC1E}"/>
    <cellStyle name="Millares [0] 5 5" xfId="283" xr:uid="{78AF3874-B4E2-430F-ACEC-3C3EFE4AAF74}"/>
    <cellStyle name="Millares [0] 5 6" xfId="301" xr:uid="{8AF33111-4877-4F3D-9C3B-7DFFB9C70453}"/>
    <cellStyle name="Millares [0] 5 7" xfId="338" xr:uid="{29DFEBB1-3E42-41F2-A0FF-602B073882AC}"/>
    <cellStyle name="Millares [0] 6" xfId="102" xr:uid="{00000000-0005-0000-0000-000008000000}"/>
    <cellStyle name="Millares [0] 6 2" xfId="194" xr:uid="{97C2154E-D0DB-4B13-B45D-272349CBDAD0}"/>
    <cellStyle name="Millares [0] 6 2 2" xfId="369" xr:uid="{428340F5-1E6A-49DB-A314-94C7CFDFC7F6}"/>
    <cellStyle name="Millares [0] 6 3" xfId="247" xr:uid="{DD94D0EB-38D4-4CE6-9666-BC756285D3C8}"/>
    <cellStyle name="Millares [0] 6 4" xfId="285" xr:uid="{81398E38-95DE-47CB-96D3-D70C8653C0BD}"/>
    <cellStyle name="Millares [0] 6 5" xfId="298" xr:uid="{BE42FF0F-CDA6-4F4E-98C5-97DD560B579A}"/>
    <cellStyle name="Millares [0] 6 6" xfId="335" xr:uid="{DD4352AB-ABDF-4B77-9327-6CE293B51EEB}"/>
    <cellStyle name="Millares [0] 7" xfId="119" xr:uid="{FFD4E0AD-C6A2-46CD-886D-CFE19ED7D775}"/>
    <cellStyle name="Millares [0] 7 2" xfId="207" xr:uid="{EA5EF2E3-B7DA-4F6E-8ECA-9F8FBFF0091A}"/>
    <cellStyle name="Millares [0] 7 2 2" xfId="386" xr:uid="{62DED780-36A4-4215-B572-88B72EFDF448}"/>
    <cellStyle name="Millares [0] 7 3" xfId="264" xr:uid="{BFD687E2-1B6D-42E7-BE88-F23BA155B4DE}"/>
    <cellStyle name="Millares [0] 7 4" xfId="284" xr:uid="{4C8714B2-34A1-4AB2-B68C-D30018B5B335}"/>
    <cellStyle name="Millares [0] 7 5" xfId="315" xr:uid="{F0F37115-B8BA-4FC5-AB2F-8C6003AE8B46}"/>
    <cellStyle name="Millares [0] 7 6" xfId="352" xr:uid="{07F22252-4B38-4037-B934-8FA77D159757}"/>
    <cellStyle name="Millares [0] 8" xfId="124" xr:uid="{E62C6F62-6877-43C0-9BDA-436ECDDA8AAF}"/>
    <cellStyle name="Millares [0] 8 2" xfId="139" xr:uid="{587F5173-56E8-4463-AC48-46EABC0EDE35}"/>
    <cellStyle name="Millares [0] 8 2 2" xfId="228" xr:uid="{BB375062-F310-4C36-AE5F-E1420CD9B568}"/>
    <cellStyle name="Millares [0] 8 2 3" xfId="391" xr:uid="{C84CB2ED-934A-4845-AF3F-FC9DD858D6F1}"/>
    <cellStyle name="Millares [0] 8 3" xfId="185" xr:uid="{FA038EE9-573A-4515-A086-FDF58382F1CE}"/>
    <cellStyle name="Millares [0] 8 4" xfId="269" xr:uid="{2337DCFC-1662-45D5-BE60-E9BD14ED9D28}"/>
    <cellStyle name="Millares [0] 8 5" xfId="292" xr:uid="{16CC8767-1D07-415C-91CA-CD8EA6AE329C}"/>
    <cellStyle name="Millares [0] 8 6" xfId="320" xr:uid="{F3025ABF-5763-400D-84D2-96E683F238FB}"/>
    <cellStyle name="Millares [0] 8 7" xfId="357" xr:uid="{DBDB412C-09B5-433C-A1A8-0A7631030497}"/>
    <cellStyle name="Millares [0] 9" xfId="129" xr:uid="{1E263195-CC24-4593-A616-66D8D1BFD383}"/>
    <cellStyle name="Millares [0] 9 2" xfId="215" xr:uid="{E46563C4-27A8-4EA4-B439-B30215B0F1C3}"/>
    <cellStyle name="Millares [0] 9 2 2" xfId="396" xr:uid="{6A6BFA72-6F02-475A-91C3-EE0361266A3C}"/>
    <cellStyle name="Millares [0] 9 3" xfId="325" xr:uid="{71E9B38F-F37C-4B29-8676-F83C438D8CA6}"/>
    <cellStyle name="Millares [0] 9 4" xfId="362" xr:uid="{B622455B-0F30-412F-9D3D-86D6356D6433}"/>
    <cellStyle name="Millares 10" xfId="106" xr:uid="{6E33D294-0FC4-40C4-A71E-D31CCCE75EF1}"/>
    <cellStyle name="Millares 10 2" xfId="140" xr:uid="{81302A98-9D28-43E3-A87E-F87877729B07}"/>
    <cellStyle name="Millares 10 2 2" xfId="229" xr:uid="{9EE13DA5-481C-4344-B07A-750F6C639783}"/>
    <cellStyle name="Millares 10 2 3" xfId="373" xr:uid="{EEC970F5-B807-474D-9B6E-1BBB636BAF3A}"/>
    <cellStyle name="Millares 10 3" xfId="195" xr:uid="{9A8468BF-420C-4EA0-A0DE-653290BB6652}"/>
    <cellStyle name="Millares 10 4" xfId="251" xr:uid="{15B555CB-3701-401F-827A-D703E4C272BE}"/>
    <cellStyle name="Millares 10 5" xfId="302" xr:uid="{457D6CE3-F0D1-4CA0-B70F-7CA34A8185B8}"/>
    <cellStyle name="Millares 10 6" xfId="339" xr:uid="{E9600AC0-CC57-4E33-AE43-C9883F25DB2C}"/>
    <cellStyle name="Millares 100 11" xfId="11" xr:uid="{00000000-0005-0000-0000-000009000000}"/>
    <cellStyle name="Millares 100 11 2" xfId="109" xr:uid="{2E1A1A2E-C85D-4DA1-9CFD-75498DDE4DE5}"/>
    <cellStyle name="Millares 100 11 2 2" xfId="198" xr:uid="{916907FE-292E-44A1-878C-84C6339CE244}"/>
    <cellStyle name="Millares 100 11 2 2 2" xfId="376" xr:uid="{31D7E769-191C-449D-A456-FD6BD57E4378}"/>
    <cellStyle name="Millares 100 11 2 3" xfId="254" xr:uid="{FA8DC404-062C-4DAF-9768-BC7A2BD7CADE}"/>
    <cellStyle name="Millares 100 11 2 4" xfId="305" xr:uid="{95B97B6A-4868-4FF9-8B06-250C5BDD8322}"/>
    <cellStyle name="Millares 100 11 2 5" xfId="342" xr:uid="{84717C20-EB04-4A5C-86AB-8668319A720A}"/>
    <cellStyle name="Millares 11" xfId="118" xr:uid="{BD3F776D-043D-4448-AA95-CFB74044AA16}"/>
    <cellStyle name="Millares 11 2" xfId="141" xr:uid="{CE473C7D-F8B0-4782-A132-FA33425F1A23}"/>
    <cellStyle name="Millares 11 2 2" xfId="385" xr:uid="{645F2509-041F-480E-B635-BE3ED2796A8A}"/>
    <cellStyle name="Millares 11 3" xfId="206" xr:uid="{B9DA967D-DB1B-4F2C-81DD-031155BA43E8}"/>
    <cellStyle name="Millares 11 4" xfId="263" xr:uid="{E6602541-BA5E-4F85-A723-C8F8703B2F93}"/>
    <cellStyle name="Millares 11 5" xfId="314" xr:uid="{C95A0877-AEBA-4897-A41A-D9FB92FFC784}"/>
    <cellStyle name="Millares 11 6" xfId="351" xr:uid="{26C8DA7A-10F6-45E4-83C5-017CFBA9E0A4}"/>
    <cellStyle name="Millares 118" xfId="99" xr:uid="{00000000-0005-0000-0000-00000A000000}"/>
    <cellStyle name="Millares 12" xfId="123" xr:uid="{70D7B44A-CD13-4316-94E9-86B6FE01DC31}"/>
    <cellStyle name="Millares 12 2" xfId="142" xr:uid="{B78D7FE2-509D-4F3B-ADDF-4552A42B8368}"/>
    <cellStyle name="Millares 12 2 2" xfId="390" xr:uid="{5FDB82DC-BA67-499C-8DA1-3D7CFFD3739D}"/>
    <cellStyle name="Millares 12 3" xfId="211" xr:uid="{67B04FBF-161B-416A-8B49-B4EA818B4AC7}"/>
    <cellStyle name="Millares 12 4" xfId="268" xr:uid="{E2B371B9-04D6-4E8E-814C-C009CFA2717D}"/>
    <cellStyle name="Millares 12 5" xfId="319" xr:uid="{5A70326B-2A83-4CFE-8423-62E6E9530D73}"/>
    <cellStyle name="Millares 12 6" xfId="356" xr:uid="{7D7334FC-79A9-4AAD-8EC3-9CC1CA2909AF}"/>
    <cellStyle name="Millares 13" xfId="98" xr:uid="{00000000-0005-0000-0000-00000B000000}"/>
    <cellStyle name="Millares 13 2" xfId="144" xr:uid="{3F9D9080-DB3B-428E-A379-972D06FEF754}"/>
    <cellStyle name="Millares 13 3" xfId="143" xr:uid="{AEBC72C4-2977-4F81-9810-A2F8EF724FF4}"/>
    <cellStyle name="Millares 14" xfId="125" xr:uid="{A5793FB6-AD27-43CE-8C5A-5EFE506BB841}"/>
    <cellStyle name="Millares 14 2" xfId="145" xr:uid="{A1C49DEE-44C1-4D8C-ADA7-9A115AAB6778}"/>
    <cellStyle name="Millares 14 2 2" xfId="230" xr:uid="{E503EB62-DE80-4634-85FB-86C38DDB8B19}"/>
    <cellStyle name="Millares 14 2 3" xfId="392" xr:uid="{B3B8AF7F-A9F8-4691-9CF5-E1FFA2C932D9}"/>
    <cellStyle name="Millares 14 3" xfId="186" xr:uid="{1DFC3401-F1FD-45A9-9F81-B9C55A4BFD72}"/>
    <cellStyle name="Millares 14 4" xfId="270" xr:uid="{2D60937C-2D9C-40EB-9B6A-0C3504ABE358}"/>
    <cellStyle name="Millares 14 5" xfId="321" xr:uid="{D0E75BD3-0030-451A-BB63-A000D9826772}"/>
    <cellStyle name="Millares 14 6" xfId="358" xr:uid="{8723D663-7ABC-4F3F-BFB5-DCA95F92C118}"/>
    <cellStyle name="Millares 15" xfId="146" xr:uid="{C7D3DA00-55A1-4470-B96B-93643FD13BF3}"/>
    <cellStyle name="Millares 15 2" xfId="187" xr:uid="{EE02BBF0-1DB7-4E06-A3D5-120D33F5B96D}"/>
    <cellStyle name="Millares 15 3" xfId="364" xr:uid="{3A00FBA7-601B-4F19-A971-9ECFAD167F72}"/>
    <cellStyle name="Millares 16" xfId="147" xr:uid="{0FDB8CFB-D86E-4B9B-9FAF-A19768586193}"/>
    <cellStyle name="Millares 16 2" xfId="188" xr:uid="{D9D46441-855C-4D76-9EB3-B974AC06A135}"/>
    <cellStyle name="Millares 17" xfId="148" xr:uid="{70B0A94A-463A-4C44-BB3E-E791D68845AA}"/>
    <cellStyle name="Millares 17 2" xfId="189" xr:uid="{C1F0034A-7F61-47EF-818E-0B2BAFD48033}"/>
    <cellStyle name="Millares 174 2" xfId="86" xr:uid="{00000000-0005-0000-0000-00000C000000}"/>
    <cellStyle name="Millares 174 2 2" xfId="114" xr:uid="{691F6FD8-6A9C-4FC9-825C-D2D3A74887CC}"/>
    <cellStyle name="Millares 174 2 2 2" xfId="203" xr:uid="{BBBD9EAE-64C0-423F-9208-22E2EEE859D0}"/>
    <cellStyle name="Millares 174 2 2 2 2" xfId="381" xr:uid="{D2646363-9FD3-4F02-8A6A-A8EF9D96457F}"/>
    <cellStyle name="Millares 174 2 2 3" xfId="259" xr:uid="{BAA857EB-71A3-4AAF-BBB1-AFEAEA396343}"/>
    <cellStyle name="Millares 174 2 2 4" xfId="310" xr:uid="{191E09B4-AC3F-49F1-9C80-0765C0E11D45}"/>
    <cellStyle name="Millares 174 2 2 5" xfId="347" xr:uid="{F4FEB0F5-05AA-4E92-8EAA-4DE7CB1D4EF1}"/>
    <cellStyle name="Millares 18" xfId="149" xr:uid="{D972C124-A6F1-459C-A567-D2645FF3D403}"/>
    <cellStyle name="Millares 18 2" xfId="190" xr:uid="{3CC88088-C44E-4539-9A69-D97487628641}"/>
    <cellStyle name="Millares 19" xfId="131" xr:uid="{8A9CCE82-75F6-439E-8307-1DE6780E3141}"/>
    <cellStyle name="Millares 19 2" xfId="219" xr:uid="{1C5759C6-B026-461B-8B2E-A750204903BA}"/>
    <cellStyle name="Millares 2" xfId="6" xr:uid="{00000000-0005-0000-0000-00000D000000}"/>
    <cellStyle name="Millares 2 2" xfId="85" xr:uid="{00000000-0005-0000-0000-00000E000000}"/>
    <cellStyle name="Millares 2 2 2" xfId="113" xr:uid="{83435878-9977-4564-903A-703E96E11385}"/>
    <cellStyle name="Millares 2 2 2 2" xfId="202" xr:uid="{B7EB246D-DD9A-4574-906E-C2DB97213AC8}"/>
    <cellStyle name="Millares 2 2 2 2 2" xfId="380" xr:uid="{CA4589D5-43E9-48A2-A661-56A177A15C75}"/>
    <cellStyle name="Millares 2 2 2 3" xfId="258" xr:uid="{9C40709F-DE41-4AD5-9CD2-CEA2558B1D59}"/>
    <cellStyle name="Millares 2 2 2 4" xfId="309" xr:uid="{185D0F2A-C257-435A-AAAC-386C250C9179}"/>
    <cellStyle name="Millares 2 2 2 5" xfId="346" xr:uid="{E9EEA713-0DB5-4D06-9147-7FDD7AF340C4}"/>
    <cellStyle name="Millares 2 3" xfId="107" xr:uid="{6E7597E0-6B51-42D4-B3D1-7109F4060B4B}"/>
    <cellStyle name="Millares 2 3 2" xfId="196" xr:uid="{E3E77367-6913-45EA-9A7C-C7689395E18D}"/>
    <cellStyle name="Millares 2 3 2 2" xfId="374" xr:uid="{485D9D62-A2F2-4BC0-BA6D-6D56C4E268BC}"/>
    <cellStyle name="Millares 2 3 3" xfId="252" xr:uid="{9302A780-6158-4B65-8EDD-FECFD7665F2E}"/>
    <cellStyle name="Millares 2 3 4" xfId="303" xr:uid="{AA203C40-D355-4492-B2AB-02BBF5EE1369}"/>
    <cellStyle name="Millares 2 3 5" xfId="340" xr:uid="{4BAD27A9-1181-45C1-BC78-9A01A10E632B}"/>
    <cellStyle name="Millares 2 4" xfId="150" xr:uid="{9794421B-73A8-481C-88EE-4E7ACF7B447F}"/>
    <cellStyle name="Millares 2 4 2" xfId="231" xr:uid="{6DA56BBF-094C-47C0-825A-028AA80E6F26}"/>
    <cellStyle name="Millares 2 5" xfId="275" xr:uid="{41B1D895-782D-48D3-B937-DE17A733D750}"/>
    <cellStyle name="Millares 20" xfId="171" xr:uid="{4088E5C9-3816-4310-B6DA-0FFC2847219A}"/>
    <cellStyle name="Millares 20 2" xfId="237" xr:uid="{61491127-CF94-4469-840A-8A930767070C}"/>
    <cellStyle name="Millares 21" xfId="177" xr:uid="{66F71101-7B29-45A9-9BB7-7994F8677EE3}"/>
    <cellStyle name="Millares 21 2" xfId="239" xr:uid="{65132DC4-4C73-48FE-B5B9-1E244BE0D6B1}"/>
    <cellStyle name="Millares 212" xfId="10" xr:uid="{00000000-0005-0000-0000-00000F000000}"/>
    <cellStyle name="Millares 212 2" xfId="108" xr:uid="{493BDD87-0DDF-440D-9FFB-D52C5238DE3B}"/>
    <cellStyle name="Millares 212 2 2" xfId="197" xr:uid="{D5CCD98B-5FD0-4946-A388-8F087780E6AE}"/>
    <cellStyle name="Millares 212 2 2 2" xfId="375" xr:uid="{D92DC5AA-F620-4A95-A3F0-EA0C8DD15BDA}"/>
    <cellStyle name="Millares 212 2 3" xfId="253" xr:uid="{2BD8E53B-C038-419B-844C-7FC965FC0B53}"/>
    <cellStyle name="Millares 212 2 4" xfId="304" xr:uid="{0044C1FD-B6AB-490C-9B71-A99B96B2DDEB}"/>
    <cellStyle name="Millares 212 2 5" xfId="341" xr:uid="{F7A6AFD1-47B2-426F-AC83-918DA26C799F}"/>
    <cellStyle name="Millares 212 3" xfId="120" xr:uid="{30576ABF-8393-448B-B499-AE480531CF4F}"/>
    <cellStyle name="Millares 212 3 2" xfId="208" xr:uid="{90564D1C-25DF-475E-ADD9-48368B0B768A}"/>
    <cellStyle name="Millares 212 3 2 2" xfId="387" xr:uid="{892BC71B-112E-470F-AB2A-A64564E3EEFB}"/>
    <cellStyle name="Millares 212 3 3" xfId="265" xr:uid="{30E01B40-867C-4F05-81B6-0DD8975D38F3}"/>
    <cellStyle name="Millares 212 3 4" xfId="316" xr:uid="{C25499F5-9DDE-4A48-8E52-C611DF21E8B0}"/>
    <cellStyle name="Millares 212 3 5" xfId="353" xr:uid="{F04A87EE-B665-4F59-A664-523461B49439}"/>
    <cellStyle name="Millares 212 4" xfId="126" xr:uid="{CB2495B0-EE62-40C3-8FE5-DDED6E54F23C}"/>
    <cellStyle name="Millares 212 4 2" xfId="212" xr:uid="{314E0733-5BF9-4E60-85D9-8720B47BCF4C}"/>
    <cellStyle name="Millares 212 4 2 2" xfId="393" xr:uid="{C23A66A0-BD1C-4774-998D-0B648DAADF63}"/>
    <cellStyle name="Millares 212 4 3" xfId="271" xr:uid="{219CF432-6E51-4307-8BF7-F43682E6271A}"/>
    <cellStyle name="Millares 212 4 4" xfId="322" xr:uid="{7C70FFFB-3449-4631-9134-58B2E68717E8}"/>
    <cellStyle name="Millares 212 4 5" xfId="359" xr:uid="{01C53D06-EBD0-4E66-B11F-B0617EB14C48}"/>
    <cellStyle name="Millares 212 5" xfId="151" xr:uid="{43F48872-C50E-4C5E-BE2A-41AD294A8A6D}"/>
    <cellStyle name="Millares 212 5 2" xfId="232" xr:uid="{DC418620-00D7-4B20-8FE4-A5BF887977CE}"/>
    <cellStyle name="Millares 212 5 3" xfId="366" xr:uid="{BAE2788B-D85A-46F3-BE77-67701357582D}"/>
    <cellStyle name="Millares 212 6" xfId="191" xr:uid="{D6027484-7304-43F8-93C8-11A5B968F001}"/>
    <cellStyle name="Millares 212 7" xfId="244" xr:uid="{B8996A5C-92AC-48C7-A6AB-6A7FAE9A8601}"/>
    <cellStyle name="Millares 212 8" xfId="295" xr:uid="{A58CAF5E-7AB4-4D91-8A19-BC845251ABC6}"/>
    <cellStyle name="Millares 212 9" xfId="329" xr:uid="{5C5FB903-6EB7-4179-A18F-001FB55E7A0A}"/>
    <cellStyle name="Millares 22" xfId="170" xr:uid="{22B2B7D9-F4AB-4491-987C-96DE29BA2BCF}"/>
    <cellStyle name="Millares 22 2" xfId="236" xr:uid="{0CA5E665-E86D-44E2-B4A4-F8C2D9AFAFC9}"/>
    <cellStyle name="Millares 23" xfId="178" xr:uid="{785866D0-6BF9-47AB-BCCB-E80F45FD6261}"/>
    <cellStyle name="Millares 24" xfId="218" xr:uid="{809D4B57-FE8F-41A9-A6A5-26CCB60AA40D}"/>
    <cellStyle name="Millares 25" xfId="221" xr:uid="{DD28C007-3377-4B81-90D9-450F69DF3843}"/>
    <cellStyle name="Millares 26" xfId="217" xr:uid="{C0E25428-947A-4216-A39F-26E691A02BA1}"/>
    <cellStyle name="Millares 27" xfId="222" xr:uid="{42AF4F3A-A9F1-4229-9ED4-95A7A5B4C4EE}"/>
    <cellStyle name="Millares 28" xfId="238" xr:uid="{668BC6CA-0640-49C2-A6D0-A3A051BE53FF}"/>
    <cellStyle name="Millares 29" xfId="234" xr:uid="{F2BBD633-1DE9-47BD-B67C-291A1ABB001E}"/>
    <cellStyle name="Millares 3" xfId="91" xr:uid="{00000000-0005-0000-0000-000010000000}"/>
    <cellStyle name="Millares 3 11" xfId="78" xr:uid="{00000000-0005-0000-0000-000011000000}"/>
    <cellStyle name="Millares 3 11 2" xfId="111" xr:uid="{5F92665D-89F8-463F-A4F5-60C67A7CC267}"/>
    <cellStyle name="Millares 3 11 2 2" xfId="200" xr:uid="{511C41BA-6E5A-4FF2-B318-B08B8227E4A6}"/>
    <cellStyle name="Millares 3 11 2 2 2" xfId="378" xr:uid="{E6FF638D-8D36-4DC8-901E-9C4A7407A24D}"/>
    <cellStyle name="Millares 3 11 2 3" xfId="256" xr:uid="{207EB8E6-DA8E-49E9-A676-2F6D37B0D4AD}"/>
    <cellStyle name="Millares 3 11 2 4" xfId="307" xr:uid="{A5EA21A8-CE04-4C1D-832C-2EC107B2E61B}"/>
    <cellStyle name="Millares 3 11 2 5" xfId="344" xr:uid="{87B29825-F1F9-428B-BE26-AA3448580A40}"/>
    <cellStyle name="Millares 3 2" xfId="153" xr:uid="{E1BD9241-5B53-498A-A2F0-63899D603B3A}"/>
    <cellStyle name="Millares 3 3" xfId="152" xr:uid="{68EEBA5C-6EF8-4DF9-A20E-B08CEC1FA4FF}"/>
    <cellStyle name="Millares 3 4" xfId="281" xr:uid="{F7D8229B-289E-44C7-A09A-0D13CEE96E79}"/>
    <cellStyle name="Millares 30" xfId="240" xr:uid="{CF6EEDBF-632E-4735-95B2-33C3AAB5AE4B}"/>
    <cellStyle name="Millares 31" xfId="154" xr:uid="{7D2DAD88-B15D-4E2F-B44C-5DEE1025660C}"/>
    <cellStyle name="Millares 32" xfId="241" xr:uid="{B8D4B38F-FEE0-4264-B862-E31F9910FAB9}"/>
    <cellStyle name="Millares 33" xfId="243" xr:uid="{3D5F87C8-7957-4A5C-B379-98543A0736E3}"/>
    <cellStyle name="Millares 34" xfId="276" xr:uid="{19EBBD2C-7CA0-4095-95A6-B68DE5B48D9A}"/>
    <cellStyle name="Millares 35" xfId="155" xr:uid="{E303DBD0-8EDA-4486-AE07-90F2014B2458}"/>
    <cellStyle name="Millares 36" xfId="293" xr:uid="{384EF3E9-0DC1-471F-88AF-B59F9C8C34C0}"/>
    <cellStyle name="Millares 37" xfId="326" xr:uid="{648CD48A-F3FF-4310-9FB7-F38325203643}"/>
    <cellStyle name="Millares 38" xfId="328" xr:uid="{1DF26B39-B2A3-41E2-869F-7777E0038BA6}"/>
    <cellStyle name="Millares 39" xfId="332" xr:uid="{E38758F8-D5C2-492E-8306-A41D14DAF292}"/>
    <cellStyle name="Millares 4" xfId="92" xr:uid="{00000000-0005-0000-0000-000012000000}"/>
    <cellStyle name="Millares 4 2" xfId="286" xr:uid="{B74ADAAF-FFA8-4D06-B231-BF126C63426C}"/>
    <cellStyle name="Millares 40" xfId="330" xr:uid="{78C2F1BB-855F-488A-B475-FE308306B1A5}"/>
    <cellStyle name="Millares 41" xfId="331" xr:uid="{052123DA-AE19-4ACD-B473-394EFDDB30D8}"/>
    <cellStyle name="Millares 42" xfId="404" xr:uid="{45B88CA3-4E4D-4982-87B3-251EF9489277}"/>
    <cellStyle name="Millares 5" xfId="93" xr:uid="{00000000-0005-0000-0000-000013000000}"/>
    <cellStyle name="Millares 5 2" xfId="157" xr:uid="{82A7A53E-A350-4B4C-A840-39B41BCC3E85}"/>
    <cellStyle name="Millares 5 3" xfId="156" xr:uid="{98B54EAF-1EA2-41C6-AFD1-196B2DF3FFEB}"/>
    <cellStyle name="Millares 5 3 2" xfId="233" xr:uid="{35EAE156-2B5F-4654-8C9B-D3538D01C33B}"/>
    <cellStyle name="Millares 5 4" xfId="192" xr:uid="{56E1B1D0-554C-4D03-9EE7-CE338B0C16B6}"/>
    <cellStyle name="Millares 6" xfId="94" xr:uid="{00000000-0005-0000-0000-000014000000}"/>
    <cellStyle name="Millares 6 2" xfId="159" xr:uid="{64670CAD-923B-461F-980B-6A61D2C898DE}"/>
    <cellStyle name="Millares 6 3" xfId="158" xr:uid="{5025378D-46CE-4554-8B2A-8C252EA4601F}"/>
    <cellStyle name="Millares 654 2 2" xfId="79" xr:uid="{00000000-0005-0000-0000-000015000000}"/>
    <cellStyle name="Millares 656" xfId="89" xr:uid="{00000000-0005-0000-0000-000016000000}"/>
    <cellStyle name="Millares 656 2" xfId="115" xr:uid="{51858EA1-EB75-4F76-BD55-89A08867190C}"/>
    <cellStyle name="Millares 656 2 2" xfId="204" xr:uid="{152C3A23-EF03-4756-88C4-B227DCF4AE47}"/>
    <cellStyle name="Millares 656 2 2 2" xfId="382" xr:uid="{CF2D0DB1-A01D-4C77-B303-96E40652D6EE}"/>
    <cellStyle name="Millares 656 2 3" xfId="260" xr:uid="{3C69FE19-C012-4FBC-B200-F8332FB287DA}"/>
    <cellStyle name="Millares 656 2 4" xfId="311" xr:uid="{DD2DA7D4-EA8B-4360-944A-28177FC8D1AA}"/>
    <cellStyle name="Millares 656 2 5" xfId="348" xr:uid="{DF8070E9-FC58-46A3-801E-04478152BC35}"/>
    <cellStyle name="Millares 657" xfId="82" xr:uid="{00000000-0005-0000-0000-000017000000}"/>
    <cellStyle name="Millares 657 2" xfId="112" xr:uid="{D9082089-34C6-4346-AF70-C94ED7524539}"/>
    <cellStyle name="Millares 657 2 2" xfId="201" xr:uid="{5ACBC388-17D2-4A91-BA42-F007B15653AE}"/>
    <cellStyle name="Millares 657 2 2 2" xfId="379" xr:uid="{C50EB170-495C-48AC-8218-6D017B3FBD43}"/>
    <cellStyle name="Millares 657 2 3" xfId="257" xr:uid="{E25FA11A-04EA-4E0E-8734-00F61456092C}"/>
    <cellStyle name="Millares 657 2 4" xfId="308" xr:uid="{52BD936C-B09E-4ECC-AB3B-B358C71EBA59}"/>
    <cellStyle name="Millares 657 2 5" xfId="345" xr:uid="{D4DC2B77-CAF7-442B-85FB-83B1B3058B4F}"/>
    <cellStyle name="Millares 7" xfId="96" xr:uid="{00000000-0005-0000-0000-000018000000}"/>
    <cellStyle name="Millares 7 2" xfId="116" xr:uid="{2A1CBA06-BC2F-4F8F-BD17-FB6A97804D15}"/>
    <cellStyle name="Millares 7 2 2" xfId="161" xr:uid="{885E10EB-2F25-4851-A615-ED1476581763}"/>
    <cellStyle name="Millares 7 2 2 2" xfId="235" xr:uid="{66D14E41-3FFD-4B34-9B6A-3B29CD0AB877}"/>
    <cellStyle name="Millares 7 2 2 3" xfId="383" xr:uid="{3D1E9271-60B8-4978-9859-0341E92A6E3C}"/>
    <cellStyle name="Millares 7 2 3" xfId="193" xr:uid="{B1E3CF90-7D35-4878-933B-309682491817}"/>
    <cellStyle name="Millares 7 2 4" xfId="261" xr:uid="{B3AE2E49-F1E5-4A8C-8EDD-01CC7671CB89}"/>
    <cellStyle name="Millares 7 2 5" xfId="312" xr:uid="{D1425B58-3B54-4817-AB52-0F1081996C1F}"/>
    <cellStyle name="Millares 7 2 6" xfId="349" xr:uid="{6ECF4E52-7B7C-4E79-843E-680830F5F3EF}"/>
    <cellStyle name="Millares 7 3" xfId="121" xr:uid="{0A3A71C5-2ED8-491D-9651-247E04F7F3C2}"/>
    <cellStyle name="Millares 7 3 2" xfId="209" xr:uid="{B379F894-29DC-4395-B0C1-C0E1EBF89C4D}"/>
    <cellStyle name="Millares 7 3 2 2" xfId="388" xr:uid="{6035D74A-A3DB-490D-8ED0-F09E8234FF44}"/>
    <cellStyle name="Millares 7 3 3" xfId="266" xr:uid="{E5B653D0-FA5F-4507-ABD9-24C47E03E707}"/>
    <cellStyle name="Millares 7 3 4" xfId="317" xr:uid="{2517A9B8-E7B9-491F-B70A-52E9A0C463EB}"/>
    <cellStyle name="Millares 7 3 5" xfId="354" xr:uid="{66279C85-24F1-4866-A895-3ADDA83A767A}"/>
    <cellStyle name="Millares 7 4" xfId="127" xr:uid="{92387E02-676D-4B80-862A-D9BA7C6BFE62}"/>
    <cellStyle name="Millares 7 4 2" xfId="213" xr:uid="{990AB5D9-1263-4FC7-8696-D284B29CD073}"/>
    <cellStyle name="Millares 7 4 2 2" xfId="394" xr:uid="{4BAF5259-490D-4B0C-8C3A-8B6CC3CD7D3F}"/>
    <cellStyle name="Millares 7 4 3" xfId="272" xr:uid="{4492030E-5B11-488D-8230-28A69524BBEF}"/>
    <cellStyle name="Millares 7 4 4" xfId="323" xr:uid="{37B4330C-C21E-4069-B80A-D48438B1FC89}"/>
    <cellStyle name="Millares 7 4 5" xfId="360" xr:uid="{550AFE67-277E-4B8C-A272-DF7DD48EA7DF}"/>
    <cellStyle name="Millares 7 5" xfId="160" xr:uid="{E8CDE6D6-860D-4D1C-94A6-6828640C0A22}"/>
    <cellStyle name="Millares 7 5 2" xfId="367" xr:uid="{300BAA02-ABB9-4B67-87F5-21C1619C4A61}"/>
    <cellStyle name="Millares 7 6" xfId="245" xr:uid="{D011544A-AD9E-4548-A81D-4BDAABEDA10A}"/>
    <cellStyle name="Millares 7 7" xfId="296" xr:uid="{65736BE6-9B7D-4682-8625-2A262FC384E5}"/>
    <cellStyle name="Millares 7 8" xfId="333" xr:uid="{D491041D-42A8-43CC-90B3-FED2BC4A2D60}"/>
    <cellStyle name="Millares 8" xfId="95" xr:uid="{00000000-0005-0000-0000-000019000000}"/>
    <cellStyle name="Millares 8 2" xfId="163" xr:uid="{33D2E898-5AF4-4531-95D6-B9D2BEB6E15F}"/>
    <cellStyle name="Millares 8 3" xfId="162" xr:uid="{15A005D4-AE34-4B55-81E4-A340B4787170}"/>
    <cellStyle name="Millares 9" xfId="100" xr:uid="{00000000-0005-0000-0000-00001A000000}"/>
    <cellStyle name="Normal" xfId="0" builtinId="0"/>
    <cellStyle name="Normal 10 10 2 2 2" xfId="77" xr:uid="{00000000-0005-0000-0000-00001C000000}"/>
    <cellStyle name="Normal 1016" xfId="15" xr:uid="{00000000-0005-0000-0000-00001D000000}"/>
    <cellStyle name="Normal 1018" xfId="45" xr:uid="{00000000-0005-0000-0000-00001E000000}"/>
    <cellStyle name="Normal 1022" xfId="69" xr:uid="{00000000-0005-0000-0000-00001F000000}"/>
    <cellStyle name="Normal 1024" xfId="22" xr:uid="{00000000-0005-0000-0000-000020000000}"/>
    <cellStyle name="Normal 1025" xfId="72" xr:uid="{00000000-0005-0000-0000-000021000000}"/>
    <cellStyle name="Normal 1026" xfId="71" xr:uid="{00000000-0005-0000-0000-000022000000}"/>
    <cellStyle name="Normal 1027" xfId="73" xr:uid="{00000000-0005-0000-0000-000023000000}"/>
    <cellStyle name="Normal 105" xfId="83" xr:uid="{00000000-0005-0000-0000-000024000000}"/>
    <cellStyle name="Normal 107" xfId="87" xr:uid="{00000000-0005-0000-0000-000025000000}"/>
    <cellStyle name="Normal 109" xfId="88" xr:uid="{00000000-0005-0000-0000-000026000000}"/>
    <cellStyle name="Normal 11" xfId="164" xr:uid="{02C9C201-9996-41FB-A690-FB397027949C}"/>
    <cellStyle name="Normal 12" xfId="277" xr:uid="{8C29B911-3573-475B-A886-0152AB9690BE}"/>
    <cellStyle name="Normal 12 10" xfId="7" xr:uid="{00000000-0005-0000-0000-000027000000}"/>
    <cellStyle name="Normal 12 2 10" xfId="3" xr:uid="{00000000-0005-0000-0000-000028000000}"/>
    <cellStyle name="Normal 12 2 2 4" xfId="12" xr:uid="{00000000-0005-0000-0000-000029000000}"/>
    <cellStyle name="Normal 125" xfId="5" xr:uid="{00000000-0005-0000-0000-00002A000000}"/>
    <cellStyle name="Normal 126" xfId="75" xr:uid="{00000000-0005-0000-0000-00002B000000}"/>
    <cellStyle name="Normal 199 2 2" xfId="80" xr:uid="{00000000-0005-0000-0000-00002C000000}"/>
    <cellStyle name="Normal 2" xfId="2" xr:uid="{00000000-0005-0000-0000-00002D000000}"/>
    <cellStyle name="Normal 2 10 2 2 2" xfId="84" xr:uid="{00000000-0005-0000-0000-00002E000000}"/>
    <cellStyle name="Normal 2 2" xfId="165" xr:uid="{BC440C75-46BD-4F9C-BBC1-E1B423E918EA}"/>
    <cellStyle name="Normal 2 2 2 3" xfId="4" xr:uid="{00000000-0005-0000-0000-00002F000000}"/>
    <cellStyle name="Normal 2 3" xfId="399" xr:uid="{EC0C6009-4398-4540-8DEA-AA3A94D241E8}"/>
    <cellStyle name="Normal 3" xfId="166" xr:uid="{5457E6DC-9D61-49CC-B6D1-3901452069AA}"/>
    <cellStyle name="Normal 4" xfId="167" xr:uid="{D77B495B-1EB1-45C5-87D0-7BB01370A0F1}"/>
    <cellStyle name="Normal 4 2" xfId="168" xr:uid="{4D59D4E6-6728-4206-A2D1-510E5F8B643A}"/>
    <cellStyle name="Normal 5" xfId="169" xr:uid="{A400485A-7968-4C81-9BDB-7BB2544CA11A}"/>
    <cellStyle name="Normal 6" xfId="405" xr:uid="{EED95197-16CC-4126-9486-5868768A23B1}"/>
    <cellStyle name="Normal 601" xfId="64" xr:uid="{00000000-0005-0000-0000-000030000000}"/>
    <cellStyle name="Normal 605" xfId="20" xr:uid="{00000000-0005-0000-0000-000031000000}"/>
    <cellStyle name="Normal 606" xfId="19" xr:uid="{00000000-0005-0000-0000-000032000000}"/>
    <cellStyle name="Normal 636" xfId="17" xr:uid="{00000000-0005-0000-0000-000033000000}"/>
    <cellStyle name="Normal 640" xfId="18" xr:uid="{00000000-0005-0000-0000-000034000000}"/>
    <cellStyle name="Normal 643" xfId="21" xr:uid="{00000000-0005-0000-0000-000035000000}"/>
    <cellStyle name="Normal 646" xfId="23" xr:uid="{00000000-0005-0000-0000-000036000000}"/>
    <cellStyle name="Normal 647" xfId="24" xr:uid="{00000000-0005-0000-0000-000037000000}"/>
    <cellStyle name="Normal 649" xfId="25" xr:uid="{00000000-0005-0000-0000-000038000000}"/>
    <cellStyle name="Normal 650" xfId="26" xr:uid="{00000000-0005-0000-0000-000039000000}"/>
    <cellStyle name="Normal 651" xfId="27" xr:uid="{00000000-0005-0000-0000-00003A000000}"/>
    <cellStyle name="Normal 652" xfId="28" xr:uid="{00000000-0005-0000-0000-00003B000000}"/>
    <cellStyle name="Normal 653" xfId="29" xr:uid="{00000000-0005-0000-0000-00003C000000}"/>
    <cellStyle name="Normal 654" xfId="30" xr:uid="{00000000-0005-0000-0000-00003D000000}"/>
    <cellStyle name="Normal 655" xfId="31" xr:uid="{00000000-0005-0000-0000-00003E000000}"/>
    <cellStyle name="Normal 656" xfId="32" xr:uid="{00000000-0005-0000-0000-00003F000000}"/>
    <cellStyle name="Normal 657" xfId="33" xr:uid="{00000000-0005-0000-0000-000040000000}"/>
    <cellStyle name="Normal 658" xfId="35" xr:uid="{00000000-0005-0000-0000-000041000000}"/>
    <cellStyle name="Normal 659" xfId="36" xr:uid="{00000000-0005-0000-0000-000042000000}"/>
    <cellStyle name="Normal 660" xfId="38" xr:uid="{00000000-0005-0000-0000-000043000000}"/>
    <cellStyle name="Normal 662" xfId="39" xr:uid="{00000000-0005-0000-0000-000044000000}"/>
    <cellStyle name="Normal 663" xfId="40" xr:uid="{00000000-0005-0000-0000-000045000000}"/>
    <cellStyle name="Normal 664" xfId="41" xr:uid="{00000000-0005-0000-0000-000046000000}"/>
    <cellStyle name="Normal 665" xfId="42" xr:uid="{00000000-0005-0000-0000-000047000000}"/>
    <cellStyle name="Normal 667" xfId="43" xr:uid="{00000000-0005-0000-0000-000048000000}"/>
    <cellStyle name="Normal 673" xfId="46" xr:uid="{00000000-0005-0000-0000-000049000000}"/>
    <cellStyle name="Normal 674" xfId="47" xr:uid="{00000000-0005-0000-0000-00004A000000}"/>
    <cellStyle name="Normal 675" xfId="48" xr:uid="{00000000-0005-0000-0000-00004B000000}"/>
    <cellStyle name="Normal 676" xfId="49" xr:uid="{00000000-0005-0000-0000-00004C000000}"/>
    <cellStyle name="Normal 677" xfId="53" xr:uid="{00000000-0005-0000-0000-00004D000000}"/>
    <cellStyle name="Normal 678" xfId="54" xr:uid="{00000000-0005-0000-0000-00004E000000}"/>
    <cellStyle name="Normal 679" xfId="55" xr:uid="{00000000-0005-0000-0000-00004F000000}"/>
    <cellStyle name="Normal 684" xfId="60" xr:uid="{00000000-0005-0000-0000-000050000000}"/>
    <cellStyle name="Normal 713" xfId="50" xr:uid="{00000000-0005-0000-0000-000051000000}"/>
    <cellStyle name="Normal 714" xfId="51" xr:uid="{00000000-0005-0000-0000-000052000000}"/>
    <cellStyle name="Normal 715" xfId="52" xr:uid="{00000000-0005-0000-0000-000053000000}"/>
    <cellStyle name="Normal 744" xfId="70" xr:uid="{00000000-0005-0000-0000-000054000000}"/>
    <cellStyle name="Normal 802" xfId="76" xr:uid="{00000000-0005-0000-0000-000055000000}"/>
    <cellStyle name="Normal 944" xfId="14" xr:uid="{00000000-0005-0000-0000-000056000000}"/>
    <cellStyle name="Normal 947" xfId="16" xr:uid="{00000000-0005-0000-0000-000057000000}"/>
    <cellStyle name="Normal 952" xfId="44" xr:uid="{00000000-0005-0000-0000-000058000000}"/>
    <cellStyle name="Normal 957" xfId="56" xr:uid="{00000000-0005-0000-0000-000059000000}"/>
    <cellStyle name="Normal 958" xfId="57" xr:uid="{00000000-0005-0000-0000-00005A000000}"/>
    <cellStyle name="Normal 959" xfId="58" xr:uid="{00000000-0005-0000-0000-00005B000000}"/>
    <cellStyle name="Normal 960" xfId="59" xr:uid="{00000000-0005-0000-0000-00005C000000}"/>
    <cellStyle name="Normal 961" xfId="61" xr:uid="{00000000-0005-0000-0000-00005D000000}"/>
    <cellStyle name="Normal 962" xfId="62" xr:uid="{00000000-0005-0000-0000-00005E000000}"/>
    <cellStyle name="Normal 963" xfId="63" xr:uid="{00000000-0005-0000-0000-00005F000000}"/>
    <cellStyle name="Normal 964" xfId="65" xr:uid="{00000000-0005-0000-0000-000060000000}"/>
    <cellStyle name="Normal 965" xfId="66" xr:uid="{00000000-0005-0000-0000-000061000000}"/>
    <cellStyle name="Normal 966" xfId="67" xr:uid="{00000000-0005-0000-0000-000062000000}"/>
    <cellStyle name="Normal 967" xfId="68" xr:uid="{00000000-0005-0000-0000-000063000000}"/>
    <cellStyle name="Normal 971" xfId="37" xr:uid="{00000000-0005-0000-0000-000064000000}"/>
    <cellStyle name="Normal 986" xfId="34" xr:uid="{00000000-0005-0000-0000-000065000000}"/>
    <cellStyle name="Porcentaje" xfId="9" builtinId="5"/>
    <cellStyle name="Porcentaje 2" xfId="101" xr:uid="{00000000-0005-0000-0000-000067000000}"/>
    <cellStyle name="Porcentaje 2 2" xfId="173" xr:uid="{03B5AC10-CDB7-4848-9DDA-FFFE4E5698D3}"/>
    <cellStyle name="Porcentaje 2 3" xfId="172" xr:uid="{C0217D37-AE72-4BE0-982B-1C90FFAD58DF}"/>
    <cellStyle name="Porcentaje 3" xfId="174" xr:uid="{54C69446-1422-445B-85C1-6FB3A0083B0D}"/>
    <cellStyle name="Porcentaje 4" xfId="175" xr:uid="{130024C7-5252-4B76-92E7-D0F66E6589B2}"/>
    <cellStyle name="Porcentual 2" xfId="176" xr:uid="{15407A1C-C56A-41DF-8D17-ED909130A5EB}"/>
  </cellStyles>
  <dxfs count="0"/>
  <tableStyles count="0" defaultTableStyle="TableStyleMedium2" defaultPivotStyle="PivotStyleLight16"/>
  <colors>
    <mruColors>
      <color rgb="FF00FFFF"/>
      <color rgb="FF0000CC"/>
      <color rgb="FF000099"/>
      <color rgb="FFFF0000"/>
      <color rgb="FFFF99FF"/>
      <color rgb="FFCC3300"/>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73083</xdr:colOff>
      <xdr:row>2</xdr:row>
      <xdr:rowOff>24944</xdr:rowOff>
    </xdr:from>
    <xdr:to>
      <xdr:col>3</xdr:col>
      <xdr:colOff>1938619</xdr:colOff>
      <xdr:row>7</xdr:row>
      <xdr:rowOff>11207</xdr:rowOff>
    </xdr:to>
    <xdr:pic>
      <xdr:nvPicPr>
        <xdr:cNvPr id="3" name="Imagen 2">
          <a:extLst>
            <a:ext uri="{FF2B5EF4-FFF2-40B4-BE49-F238E27FC236}">
              <a16:creationId xmlns:a16="http://schemas.microsoft.com/office/drawing/2014/main" id="{DDDF2039-10AB-450B-A23D-31B545D73418}"/>
            </a:ext>
          </a:extLst>
        </xdr:cNvPr>
        <xdr:cNvPicPr>
          <a:picLocks noChangeAspect="1"/>
        </xdr:cNvPicPr>
      </xdr:nvPicPr>
      <xdr:blipFill>
        <a:blip xmlns:r="http://schemas.openxmlformats.org/officeDocument/2006/relationships" r:embed="rId1"/>
        <a:stretch>
          <a:fillRect/>
        </a:stretch>
      </xdr:blipFill>
      <xdr:spPr>
        <a:xfrm>
          <a:off x="218759" y="361120"/>
          <a:ext cx="2156889" cy="7706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78441</xdr:colOff>
      <xdr:row>2</xdr:row>
      <xdr:rowOff>11207</xdr:rowOff>
    </xdr:from>
    <xdr:to>
      <xdr:col>0</xdr:col>
      <xdr:colOff>2235330</xdr:colOff>
      <xdr:row>7</xdr:row>
      <xdr:rowOff>67236</xdr:rowOff>
    </xdr:to>
    <xdr:pic>
      <xdr:nvPicPr>
        <xdr:cNvPr id="3" name="Imagen 2">
          <a:extLst>
            <a:ext uri="{FF2B5EF4-FFF2-40B4-BE49-F238E27FC236}">
              <a16:creationId xmlns:a16="http://schemas.microsoft.com/office/drawing/2014/main" id="{870A5B23-9576-4C73-865D-589C94CC6DD8}"/>
            </a:ext>
          </a:extLst>
        </xdr:cNvPr>
        <xdr:cNvPicPr>
          <a:picLocks noChangeAspect="1"/>
        </xdr:cNvPicPr>
      </xdr:nvPicPr>
      <xdr:blipFill>
        <a:blip xmlns:r="http://schemas.openxmlformats.org/officeDocument/2006/relationships" r:embed="rId1"/>
        <a:stretch>
          <a:fillRect/>
        </a:stretch>
      </xdr:blipFill>
      <xdr:spPr>
        <a:xfrm>
          <a:off x="78441" y="358589"/>
          <a:ext cx="2156889" cy="8404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63501</xdr:colOff>
      <xdr:row>3</xdr:row>
      <xdr:rowOff>48662</xdr:rowOff>
    </xdr:from>
    <xdr:to>
      <xdr:col>0</xdr:col>
      <xdr:colOff>2095501</xdr:colOff>
      <xdr:row>8</xdr:row>
      <xdr:rowOff>46689</xdr:rowOff>
    </xdr:to>
    <xdr:pic>
      <xdr:nvPicPr>
        <xdr:cNvPr id="3" name="Imagen 2">
          <a:extLst>
            <a:ext uri="{FF2B5EF4-FFF2-40B4-BE49-F238E27FC236}">
              <a16:creationId xmlns:a16="http://schemas.microsoft.com/office/drawing/2014/main" id="{B78962B6-DC9F-4B4E-9BDE-E4B2A051151D}"/>
            </a:ext>
          </a:extLst>
        </xdr:cNvPr>
        <xdr:cNvPicPr>
          <a:picLocks noChangeAspect="1"/>
        </xdr:cNvPicPr>
      </xdr:nvPicPr>
      <xdr:blipFill>
        <a:blip xmlns:r="http://schemas.openxmlformats.org/officeDocument/2006/relationships" r:embed="rId1"/>
        <a:stretch>
          <a:fillRect/>
        </a:stretch>
      </xdr:blipFill>
      <xdr:spPr>
        <a:xfrm>
          <a:off x="63501" y="366162"/>
          <a:ext cx="2032000" cy="791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257735</xdr:colOff>
      <xdr:row>2</xdr:row>
      <xdr:rowOff>11207</xdr:rowOff>
    </xdr:from>
    <xdr:to>
      <xdr:col>0</xdr:col>
      <xdr:colOff>2414624</xdr:colOff>
      <xdr:row>6</xdr:row>
      <xdr:rowOff>100853</xdr:rowOff>
    </xdr:to>
    <xdr:pic>
      <xdr:nvPicPr>
        <xdr:cNvPr id="3" name="Imagen 2">
          <a:extLst>
            <a:ext uri="{FF2B5EF4-FFF2-40B4-BE49-F238E27FC236}">
              <a16:creationId xmlns:a16="http://schemas.microsoft.com/office/drawing/2014/main" id="{D4F6160D-E4BC-4208-BACF-7BF34F6B9267}"/>
            </a:ext>
          </a:extLst>
        </xdr:cNvPr>
        <xdr:cNvPicPr>
          <a:picLocks noChangeAspect="1"/>
        </xdr:cNvPicPr>
      </xdr:nvPicPr>
      <xdr:blipFill>
        <a:blip xmlns:r="http://schemas.openxmlformats.org/officeDocument/2006/relationships" r:embed="rId1"/>
        <a:stretch>
          <a:fillRect/>
        </a:stretch>
      </xdr:blipFill>
      <xdr:spPr>
        <a:xfrm>
          <a:off x="257735" y="358589"/>
          <a:ext cx="2156889" cy="8404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537883</xdr:colOff>
      <xdr:row>1</xdr:row>
      <xdr:rowOff>22410</xdr:rowOff>
    </xdr:from>
    <xdr:to>
      <xdr:col>2</xdr:col>
      <xdr:colOff>511163</xdr:colOff>
      <xdr:row>5</xdr:row>
      <xdr:rowOff>59388</xdr:rowOff>
    </xdr:to>
    <xdr:pic>
      <xdr:nvPicPr>
        <xdr:cNvPr id="3" name="Imagen 2">
          <a:extLst>
            <a:ext uri="{FF2B5EF4-FFF2-40B4-BE49-F238E27FC236}">
              <a16:creationId xmlns:a16="http://schemas.microsoft.com/office/drawing/2014/main" id="{D4F084AF-726E-4BA5-9D37-FCE480B82A13}"/>
            </a:ext>
          </a:extLst>
        </xdr:cNvPr>
        <xdr:cNvPicPr>
          <a:picLocks noChangeAspect="1"/>
        </xdr:cNvPicPr>
      </xdr:nvPicPr>
      <xdr:blipFill>
        <a:blip xmlns:r="http://schemas.openxmlformats.org/officeDocument/2006/relationships" r:embed="rId1"/>
        <a:stretch>
          <a:fillRect/>
        </a:stretch>
      </xdr:blipFill>
      <xdr:spPr>
        <a:xfrm>
          <a:off x="537883" y="212910"/>
          <a:ext cx="2685104" cy="698125"/>
        </a:xfrm>
        <a:prstGeom prst="rect">
          <a:avLst/>
        </a:prstGeom>
      </xdr:spPr>
    </xdr:pic>
    <xdr:clientData/>
  </xdr:twoCellAnchor>
  <xdr:twoCellAnchor>
    <xdr:from>
      <xdr:col>0</xdr:col>
      <xdr:colOff>47624</xdr:colOff>
      <xdr:row>406</xdr:row>
      <xdr:rowOff>28574</xdr:rowOff>
    </xdr:from>
    <xdr:to>
      <xdr:col>8</xdr:col>
      <xdr:colOff>2180167</xdr:colOff>
      <xdr:row>412</xdr:row>
      <xdr:rowOff>127000</xdr:rowOff>
    </xdr:to>
    <xdr:sp macro="" textlink="">
      <xdr:nvSpPr>
        <xdr:cNvPr id="8" name="CuadroTexto 7">
          <a:extLst>
            <a:ext uri="{FF2B5EF4-FFF2-40B4-BE49-F238E27FC236}">
              <a16:creationId xmlns:a16="http://schemas.microsoft.com/office/drawing/2014/main" id="{BC8BF567-6426-4BE1-8B84-FE3FDEDE628C}"/>
            </a:ext>
          </a:extLst>
        </xdr:cNvPr>
        <xdr:cNvSpPr txBox="1"/>
      </xdr:nvSpPr>
      <xdr:spPr>
        <a:xfrm>
          <a:off x="47624" y="71656574"/>
          <a:ext cx="10927293" cy="1050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a:t>
          </a:r>
          <a:r>
            <a:rPr lang="es-PY" sz="1100" baseline="0"/>
            <a:t> Descripción:  </a:t>
          </a:r>
          <a:r>
            <a:rPr lang="es-PY" sz="1100" u="sng" baseline="0"/>
            <a:t>a.1) Reserva de revalúo: </a:t>
          </a:r>
          <a:r>
            <a:rPr lang="es-PY" sz="1100" baseline="0"/>
            <a:t>corresponde al revalúo anual establecido por la Ley  N° 125/91 y modificado por la Ley N° 2421/04. A partir del ejercicio 2020, de acuerdo a la Ley N° 6380/19 </a:t>
          </a:r>
          <a:r>
            <a:rPr lang="es-PY" sz="1100" i="1" baseline="0"/>
            <a:t>Art. 11° </a:t>
          </a:r>
          <a:r>
            <a:rPr lang="es-PY" sz="1100" baseline="0"/>
            <a:t>... </a:t>
          </a:r>
          <a:r>
            <a:rPr lang="es-PY" sz="1100" i="1" baseline="0"/>
            <a:t>El Poder Ejecutivo podrá establecer el revalúo obligatorio de los bienes del activo fijo, cuando la variación del índice de Precios al Consumo determinado por el Banco Central del Paraguay alcance al menos 20% (veinte por ciento), acumulado desde el ejercicio en el cual se haya dispuesto el último ajuste por revalúo. </a:t>
          </a:r>
          <a:r>
            <a:rPr lang="es-PY" sz="1100" i="0" baseline="0"/>
            <a:t>El reconocimiento del revalúo obligatorio establecido por el Poder Ejecutivo formará parte de una reserva patrimonial cuyo único destino podrá ser la capitalización; el revalúo se realizará una vez que IPC alcance 20%. </a:t>
          </a:r>
          <a:r>
            <a:rPr lang="es-PY" sz="1100" i="0" u="sng" baseline="0"/>
            <a:t>a.2) Reserva de revalúo técnico: </a:t>
          </a:r>
          <a:r>
            <a:rPr lang="es-PY" sz="1100" i="0" baseline="0"/>
            <a:t>corresponde a la tasación realizada al inmueble ubicado sobre Mcal. Estigarribia y Curupayty según informe de tasación del  Arq. Eduardo Pangrazio Kullak de fecha 30 de noviembre de 2020.                          </a:t>
          </a:r>
          <a:r>
            <a:rPr lang="es-PY" sz="1100" i="1" baseline="0"/>
            <a:t>                                                                                                                                                                          </a:t>
          </a:r>
          <a:endParaRPr lang="es-PY" sz="1100" i="1"/>
        </a:p>
      </xdr:txBody>
    </xdr:sp>
    <xdr:clientData/>
  </xdr:twoCellAnchor>
  <xdr:twoCellAnchor>
    <xdr:from>
      <xdr:col>0</xdr:col>
      <xdr:colOff>47624</xdr:colOff>
      <xdr:row>414</xdr:row>
      <xdr:rowOff>38101</xdr:rowOff>
    </xdr:from>
    <xdr:to>
      <xdr:col>8</xdr:col>
      <xdr:colOff>2190749</xdr:colOff>
      <xdr:row>417</xdr:row>
      <xdr:rowOff>21167</xdr:rowOff>
    </xdr:to>
    <xdr:sp macro="" textlink="">
      <xdr:nvSpPr>
        <xdr:cNvPr id="10" name="CuadroTexto 9">
          <a:extLst>
            <a:ext uri="{FF2B5EF4-FFF2-40B4-BE49-F238E27FC236}">
              <a16:creationId xmlns:a16="http://schemas.microsoft.com/office/drawing/2014/main" id="{96069373-005E-416F-9091-A1BAEB157B10}"/>
            </a:ext>
          </a:extLst>
        </xdr:cNvPr>
        <xdr:cNvSpPr txBox="1"/>
      </xdr:nvSpPr>
      <xdr:spPr>
        <a:xfrm>
          <a:off x="47624" y="73094851"/>
          <a:ext cx="10937875" cy="4593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a:t>
          </a:r>
          <a:r>
            <a:rPr lang="es-PY" sz="1100" baseline="0">
              <a:solidFill>
                <a:schemeClr val="dk1"/>
              </a:solidFill>
              <a:effectLst/>
              <a:latin typeface="+mn-lt"/>
              <a:ea typeface="+mn-ea"/>
              <a:cs typeface="+mn-cs"/>
            </a:rPr>
            <a:t> a la reserva del 5% sobre las utilidades establecida en la Ley N° 1034/83 </a:t>
          </a:r>
          <a:r>
            <a:rPr lang="es-PY" sz="1100" i="1" baseline="0">
              <a:solidFill>
                <a:schemeClr val="dk1"/>
              </a:solidFill>
              <a:effectLst/>
              <a:latin typeface="+mn-lt"/>
              <a:ea typeface="+mn-ea"/>
              <a:cs typeface="+mn-cs"/>
            </a:rPr>
            <a:t>Art. 91: Las sociedades por acciones y las de responsabilidad limitada deben efectuar una reserva legal no menor del cinco por ciento de las utilidades netas del ejercicio, hasta alcanzar el veinte por ciento del capital suscripto.</a:t>
          </a:r>
        </a:p>
        <a:p>
          <a:pPr marL="0" marR="0" lvl="0" indent="0" defTabSz="914400" eaLnBrk="1" fontAlgn="auto" latinLnBrk="0" hangingPunct="1">
            <a:lnSpc>
              <a:spcPct val="100000"/>
            </a:lnSpc>
            <a:spcBef>
              <a:spcPts val="0"/>
            </a:spcBef>
            <a:spcAft>
              <a:spcPts val="0"/>
            </a:spcAft>
            <a:buClrTx/>
            <a:buSzTx/>
            <a:buFontTx/>
            <a:buNone/>
            <a:tabLst/>
            <a:defRPr/>
          </a:pPr>
          <a:br>
            <a:rPr lang="es-PY" sz="1100" baseline="0">
              <a:solidFill>
                <a:schemeClr val="dk1"/>
              </a:solidFill>
              <a:effectLst/>
              <a:latin typeface="+mn-lt"/>
              <a:ea typeface="+mn-ea"/>
              <a:cs typeface="+mn-cs"/>
            </a:rPr>
          </a:br>
          <a:endParaRPr lang="es-PY">
            <a:effectLst/>
          </a:endParaRPr>
        </a:p>
        <a:p>
          <a:endParaRPr lang="es-PY" sz="1100"/>
        </a:p>
      </xdr:txBody>
    </xdr:sp>
    <xdr:clientData/>
  </xdr:twoCellAnchor>
  <xdr:twoCellAnchor>
    <xdr:from>
      <xdr:col>0</xdr:col>
      <xdr:colOff>47624</xdr:colOff>
      <xdr:row>419</xdr:row>
      <xdr:rowOff>28574</xdr:rowOff>
    </xdr:from>
    <xdr:to>
      <xdr:col>8</xdr:col>
      <xdr:colOff>2201333</xdr:colOff>
      <xdr:row>420</xdr:row>
      <xdr:rowOff>95249</xdr:rowOff>
    </xdr:to>
    <xdr:sp macro="" textlink="">
      <xdr:nvSpPr>
        <xdr:cNvPr id="11" name="CuadroTexto 10">
          <a:extLst>
            <a:ext uri="{FF2B5EF4-FFF2-40B4-BE49-F238E27FC236}">
              <a16:creationId xmlns:a16="http://schemas.microsoft.com/office/drawing/2014/main" id="{DE9D5985-1EF3-40E2-B0CA-D0A4828015E0}"/>
            </a:ext>
          </a:extLst>
        </xdr:cNvPr>
        <xdr:cNvSpPr txBox="1"/>
      </xdr:nvSpPr>
      <xdr:spPr>
        <a:xfrm>
          <a:off x="47624" y="73879074"/>
          <a:ext cx="10948459" cy="225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37041</xdr:colOff>
      <xdr:row>423</xdr:row>
      <xdr:rowOff>84667</xdr:rowOff>
    </xdr:from>
    <xdr:to>
      <xdr:col>8</xdr:col>
      <xdr:colOff>2190750</xdr:colOff>
      <xdr:row>425</xdr:row>
      <xdr:rowOff>10583</xdr:rowOff>
    </xdr:to>
    <xdr:sp macro="" textlink="">
      <xdr:nvSpPr>
        <xdr:cNvPr id="12" name="CuadroTexto 11">
          <a:extLst>
            <a:ext uri="{FF2B5EF4-FFF2-40B4-BE49-F238E27FC236}">
              <a16:creationId xmlns:a16="http://schemas.microsoft.com/office/drawing/2014/main" id="{903D1380-ED51-43FD-87C9-50A6588A0C26}"/>
            </a:ext>
          </a:extLst>
        </xdr:cNvPr>
        <xdr:cNvSpPr txBox="1"/>
      </xdr:nvSpPr>
      <xdr:spPr>
        <a:xfrm>
          <a:off x="37041" y="74379667"/>
          <a:ext cx="10948459" cy="243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 corresponde a resultados</a:t>
          </a:r>
          <a:r>
            <a:rPr lang="es-PY" sz="1100" baseline="0">
              <a:solidFill>
                <a:schemeClr val="dk1"/>
              </a:solidFill>
              <a:effectLst/>
              <a:latin typeface="+mn-lt"/>
              <a:ea typeface="+mn-ea"/>
              <a:cs typeface="+mn-cs"/>
            </a:rPr>
            <a:t> del periodo 2024 y 2023 reservados para futuras distribucion o capitalizacion.</a:t>
          </a: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editAs="oneCell">
    <xdr:from>
      <xdr:col>0</xdr:col>
      <xdr:colOff>134471</xdr:colOff>
      <xdr:row>53</xdr:row>
      <xdr:rowOff>134471</xdr:rowOff>
    </xdr:from>
    <xdr:to>
      <xdr:col>8</xdr:col>
      <xdr:colOff>2095500</xdr:colOff>
      <xdr:row>64</xdr:row>
      <xdr:rowOff>145677</xdr:rowOff>
    </xdr:to>
    <xdr:pic>
      <xdr:nvPicPr>
        <xdr:cNvPr id="7" name="Imagen 6">
          <a:extLst>
            <a:ext uri="{FF2B5EF4-FFF2-40B4-BE49-F238E27FC236}">
              <a16:creationId xmlns:a16="http://schemas.microsoft.com/office/drawing/2014/main" id="{00E28192-F434-5B96-09CC-8B1025C316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471" y="11273118"/>
          <a:ext cx="10746441" cy="2106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22413</xdr:colOff>
      <xdr:row>204</xdr:row>
      <xdr:rowOff>156880</xdr:rowOff>
    </xdr:from>
    <xdr:to>
      <xdr:col>8</xdr:col>
      <xdr:colOff>2229970</xdr:colOff>
      <xdr:row>220</xdr:row>
      <xdr:rowOff>123263</xdr:rowOff>
    </xdr:to>
    <xdr:pic>
      <xdr:nvPicPr>
        <xdr:cNvPr id="14" name="Imagen 13">
          <a:extLst>
            <a:ext uri="{FF2B5EF4-FFF2-40B4-BE49-F238E27FC236}">
              <a16:creationId xmlns:a16="http://schemas.microsoft.com/office/drawing/2014/main" id="{F67B2765-2772-6DBF-9D0A-56AC3D6289E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3" y="37696586"/>
          <a:ext cx="10992969" cy="2476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33617</xdr:colOff>
      <xdr:row>251</xdr:row>
      <xdr:rowOff>9999</xdr:rowOff>
    </xdr:from>
    <xdr:to>
      <xdr:col>8</xdr:col>
      <xdr:colOff>2229970</xdr:colOff>
      <xdr:row>304</xdr:row>
      <xdr:rowOff>30169</xdr:rowOff>
    </xdr:to>
    <xdr:pic>
      <xdr:nvPicPr>
        <xdr:cNvPr id="16" name="Imagen 15">
          <a:extLst>
            <a:ext uri="{FF2B5EF4-FFF2-40B4-BE49-F238E27FC236}">
              <a16:creationId xmlns:a16="http://schemas.microsoft.com/office/drawing/2014/main" id="{632F085E-2F5A-A554-EE1E-66427CF5534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617" y="45393823"/>
          <a:ext cx="10981765" cy="8334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33618</xdr:colOff>
      <xdr:row>304</xdr:row>
      <xdr:rowOff>44823</xdr:rowOff>
    </xdr:from>
    <xdr:to>
      <xdr:col>8</xdr:col>
      <xdr:colOff>2241175</xdr:colOff>
      <xdr:row>337</xdr:row>
      <xdr:rowOff>44171</xdr:rowOff>
    </xdr:to>
    <xdr:pic>
      <xdr:nvPicPr>
        <xdr:cNvPr id="17" name="Imagen 16">
          <a:extLst>
            <a:ext uri="{FF2B5EF4-FFF2-40B4-BE49-F238E27FC236}">
              <a16:creationId xmlns:a16="http://schemas.microsoft.com/office/drawing/2014/main" id="{487B53E3-45B3-3640-6ED3-B366224475D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3618" y="54057176"/>
          <a:ext cx="10992969" cy="51764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xdr:colOff>
      <xdr:row>477</xdr:row>
      <xdr:rowOff>11206</xdr:rowOff>
    </xdr:from>
    <xdr:to>
      <xdr:col>8</xdr:col>
      <xdr:colOff>2218764</xdr:colOff>
      <xdr:row>512</xdr:row>
      <xdr:rowOff>134470</xdr:rowOff>
    </xdr:to>
    <xdr:pic>
      <xdr:nvPicPr>
        <xdr:cNvPr id="18" name="Imagen 17">
          <a:extLst>
            <a:ext uri="{FF2B5EF4-FFF2-40B4-BE49-F238E27FC236}">
              <a16:creationId xmlns:a16="http://schemas.microsoft.com/office/drawing/2014/main" id="{F1638738-B0FD-C022-FCF6-FE8D9C1466F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2411" y="79068706"/>
          <a:ext cx="10981765" cy="56141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89648</xdr:colOff>
      <xdr:row>24</xdr:row>
      <xdr:rowOff>112058</xdr:rowOff>
    </xdr:from>
    <xdr:to>
      <xdr:col>8</xdr:col>
      <xdr:colOff>1949823</xdr:colOff>
      <xdr:row>35</xdr:row>
      <xdr:rowOff>179294</xdr:rowOff>
    </xdr:to>
    <xdr:pic>
      <xdr:nvPicPr>
        <xdr:cNvPr id="4" name="Imagen 3">
          <a:extLst>
            <a:ext uri="{FF2B5EF4-FFF2-40B4-BE49-F238E27FC236}">
              <a16:creationId xmlns:a16="http://schemas.microsoft.com/office/drawing/2014/main" id="{4E7D8855-CF64-5154-866D-037D9BBC271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9648" y="4639234"/>
          <a:ext cx="10645587" cy="21627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03\carpetas\Mis%20documentos\Control%20de%20asistencias%20a&#241;o%20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03\carpetas\Users\KBenitez\Documents\BCA\Encargos\Auditoria\Diageo%20Paraguay%20SRL\2009\Archivo%20General\Informes%20definitivos\Diageo%20Paraguay%20-%20Armado%20del%20Informe%20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ymvdapp06\grupales\Documents%20and%20Settings\gcervieri\Local%20Settings\Temporary%20Internet%20Files\OLK17\Respaldo\Balance%20FNP-respal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de asistencias año 2000"/>
      <sheetName val="Balance"/>
      <sheetName val="Estado de Resultados"/>
      <sheetName val="#REF"/>
      <sheetName val="Sueldos y Jornales"/>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2009-2008"/>
      <sheetName val="BG"/>
      <sheetName val="ER"/>
      <sheetName val="EEPN"/>
      <sheetName val="EFE"/>
      <sheetName val="BU"/>
      <sheetName val="1"/>
      <sheetName val="2"/>
      <sheetName val="2.2"/>
      <sheetName val="3"/>
      <sheetName val="4"/>
      <sheetName val="5"/>
      <sheetName val="6"/>
      <sheetName val="7"/>
      <sheetName val="8"/>
      <sheetName val="9"/>
      <sheetName val="10"/>
    </sheetNames>
    <sheetDataSet>
      <sheetData sheetId="0" refreshError="1">
        <row r="15">
          <cell r="D15" t="str">
            <v>2008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
      <sheetName val="ER"/>
      <sheetName val="CBU"/>
      <sheetName val="EEP"/>
      <sheetName val="EOAF"/>
      <sheetName val="Datos"/>
      <sheetName val="NOTA-1"/>
      <sheetName val="NOTA-2"/>
      <sheetName val="NOTA-3"/>
      <sheetName val="NOTA-4"/>
      <sheetName val="NOTA-5"/>
      <sheetName val="NOTA-6"/>
      <sheetName val="NOTA-7"/>
      <sheetName val="NOTA-8"/>
      <sheetName val="NOTA-9"/>
      <sheetName val="NOTA-10"/>
      <sheetName val="NOTA-11"/>
      <sheetName val="NOTA-12"/>
      <sheetName val="NOTA-13"/>
      <sheetName val="NOTA-14"/>
      <sheetName val="NOTA-15"/>
      <sheetName val="NOTA-16.2"/>
      <sheetName val="NOTA-16.3"/>
      <sheetName val="NOTA-17"/>
      <sheetName val="NOTA-18"/>
      <sheetName val="NOTA-19"/>
      <sheetName val="NOTA-22"/>
      <sheetName val="Controles"/>
      <sheetName val="A- ESP"/>
      <sheetName val="A2- ESP reclas"/>
      <sheetName val="A3- BALANCE"/>
      <sheetName val="A4- ESP"/>
      <sheetName val="A-ER"/>
      <sheetName val="A-CBU"/>
      <sheetName val="A-EEP"/>
      <sheetName val="A-EOAF"/>
    </sheetNames>
    <sheetDataSet>
      <sheetData sheetId="0"/>
      <sheetData sheetId="1"/>
      <sheetData sheetId="2"/>
      <sheetData sheetId="3"/>
      <sheetData sheetId="4"/>
      <sheetData sheetId="5">
        <row r="13">
          <cell r="E13" t="str">
            <v>30 de junio de 2002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92D050"/>
  </sheetPr>
  <dimension ref="A1:G82"/>
  <sheetViews>
    <sheetView showGridLines="0" topLeftCell="A39" zoomScale="84" zoomScaleNormal="84" workbookViewId="0">
      <selection activeCell="G14" sqref="G14"/>
    </sheetView>
  </sheetViews>
  <sheetFormatPr baseColWidth="10" defaultColWidth="11.42578125" defaultRowHeight="12.75" x14ac:dyDescent="0.2"/>
  <cols>
    <col min="1" max="1" width="2.140625" style="3" customWidth="1"/>
    <col min="2" max="2" width="2" style="1" customWidth="1"/>
    <col min="3" max="3" width="2.28515625" style="1" customWidth="1"/>
    <col min="4" max="4" width="51.85546875" style="1" customWidth="1"/>
    <col min="5" max="5" width="10" style="3" customWidth="1"/>
    <col min="6" max="7" width="21.85546875" style="1" bestFit="1" customWidth="1"/>
    <col min="8" max="16384" width="11.42578125" style="1"/>
  </cols>
  <sheetData>
    <row r="1" spans="1:7" s="60" customFormat="1" x14ac:dyDescent="0.2">
      <c r="A1" s="64"/>
      <c r="D1" s="91" t="s">
        <v>265</v>
      </c>
      <c r="E1" s="247"/>
    </row>
    <row r="3" spans="1:7" x14ac:dyDescent="0.2">
      <c r="F3" s="18"/>
    </row>
    <row r="6" spans="1:7" x14ac:dyDescent="0.2">
      <c r="G6" s="126"/>
    </row>
    <row r="7" spans="1:7" x14ac:dyDescent="0.2">
      <c r="A7" s="443" t="s">
        <v>160</v>
      </c>
      <c r="B7" s="443"/>
      <c r="C7" s="443"/>
      <c r="D7" s="443"/>
      <c r="E7" s="443"/>
      <c r="F7" s="443"/>
      <c r="G7" s="443"/>
    </row>
    <row r="8" spans="1:7" ht="15" customHeight="1" x14ac:dyDescent="0.2">
      <c r="A8" s="443" t="s">
        <v>338</v>
      </c>
      <c r="B8" s="443"/>
      <c r="C8" s="443"/>
      <c r="D8" s="443"/>
      <c r="E8" s="443"/>
      <c r="F8" s="443"/>
      <c r="G8" s="443"/>
    </row>
    <row r="9" spans="1:7" x14ac:dyDescent="0.2">
      <c r="A9" s="444" t="s">
        <v>148</v>
      </c>
      <c r="B9" s="444"/>
      <c r="C9" s="444"/>
      <c r="D9" s="444"/>
      <c r="E9" s="444"/>
      <c r="F9" s="444"/>
      <c r="G9" s="444"/>
    </row>
    <row r="11" spans="1:7" x14ac:dyDescent="0.2">
      <c r="A11" s="127"/>
      <c r="B11" s="226"/>
      <c r="C11" s="227"/>
      <c r="D11" s="227"/>
      <c r="E11" s="253" t="s">
        <v>114</v>
      </c>
      <c r="F11" s="253">
        <v>2025</v>
      </c>
      <c r="G11" s="254">
        <v>2024</v>
      </c>
    </row>
    <row r="12" spans="1:7" x14ac:dyDescent="0.2">
      <c r="B12" s="431" t="s">
        <v>115</v>
      </c>
      <c r="C12" s="432"/>
      <c r="D12" s="432"/>
      <c r="E12" s="255"/>
      <c r="F12" s="76"/>
      <c r="G12" s="129"/>
    </row>
    <row r="13" spans="1:7" x14ac:dyDescent="0.2">
      <c r="B13" s="79" t="s">
        <v>116</v>
      </c>
      <c r="E13" s="118"/>
      <c r="F13" s="21"/>
      <c r="G13" s="81"/>
    </row>
    <row r="14" spans="1:7" x14ac:dyDescent="0.2">
      <c r="B14" s="21"/>
      <c r="C14" s="441" t="s">
        <v>117</v>
      </c>
      <c r="D14" s="441"/>
      <c r="E14" s="256">
        <v>3</v>
      </c>
      <c r="F14" s="409">
        <f>+NEF!E125</f>
        <v>4147226915</v>
      </c>
      <c r="G14" s="410">
        <f>+NEF!F125</f>
        <v>3407969921</v>
      </c>
    </row>
    <row r="15" spans="1:7" x14ac:dyDescent="0.2">
      <c r="B15" s="21"/>
      <c r="C15" s="441" t="s">
        <v>73</v>
      </c>
      <c r="D15" s="441"/>
      <c r="E15" s="256">
        <v>4</v>
      </c>
      <c r="F15" s="409">
        <f>+NEF!E133</f>
        <v>5071712318</v>
      </c>
      <c r="G15" s="410">
        <f>+NEF!F133</f>
        <v>2066810749</v>
      </c>
    </row>
    <row r="16" spans="1:7" x14ac:dyDescent="0.2">
      <c r="B16" s="21"/>
      <c r="C16" s="441" t="s">
        <v>118</v>
      </c>
      <c r="D16" s="441"/>
      <c r="E16" s="256">
        <v>5</v>
      </c>
      <c r="F16" s="409">
        <f>+NEF!E141</f>
        <v>98893279175</v>
      </c>
      <c r="G16" s="410">
        <f>+NEF!F141</f>
        <v>70891262980</v>
      </c>
    </row>
    <row r="17" spans="1:7" x14ac:dyDescent="0.2">
      <c r="A17" s="6"/>
      <c r="B17" s="21"/>
      <c r="C17" s="441" t="s">
        <v>16</v>
      </c>
      <c r="D17" s="441"/>
      <c r="E17" s="256">
        <v>6</v>
      </c>
      <c r="F17" s="409">
        <f>+NEF!E183</f>
        <v>6941416733</v>
      </c>
      <c r="G17" s="410">
        <f>+NEF!F183</f>
        <v>9696159214</v>
      </c>
    </row>
    <row r="18" spans="1:7" x14ac:dyDescent="0.2">
      <c r="B18" s="21"/>
      <c r="C18" s="441" t="s">
        <v>119</v>
      </c>
      <c r="D18" s="441"/>
      <c r="E18" s="256">
        <v>7</v>
      </c>
      <c r="F18" s="409">
        <f>+NEF!E197</f>
        <v>40217581814</v>
      </c>
      <c r="G18" s="410">
        <f>+NEF!F197</f>
        <v>40736397757</v>
      </c>
    </row>
    <row r="19" spans="1:7" x14ac:dyDescent="0.2">
      <c r="B19" s="21"/>
      <c r="C19" s="15" t="s">
        <v>166</v>
      </c>
      <c r="E19" s="119"/>
      <c r="F19" s="39">
        <f>SUM(F14:F18)</f>
        <v>155271216955</v>
      </c>
      <c r="G19" s="114">
        <f>SUM(G14:G18)</f>
        <v>126798600621</v>
      </c>
    </row>
    <row r="20" spans="1:7" s="8" customFormat="1" x14ac:dyDescent="0.2">
      <c r="B20" s="115" t="s">
        <v>120</v>
      </c>
      <c r="E20" s="118"/>
      <c r="F20" s="123"/>
      <c r="G20" s="124"/>
    </row>
    <row r="21" spans="1:7" x14ac:dyDescent="0.2">
      <c r="B21" s="21"/>
      <c r="C21" s="441" t="s">
        <v>121</v>
      </c>
      <c r="D21" s="441"/>
      <c r="E21" s="256">
        <v>6</v>
      </c>
      <c r="F21" s="409">
        <f>+NEF!E188</f>
        <v>0</v>
      </c>
      <c r="G21" s="410">
        <f>+NEF!F188</f>
        <v>2041591</v>
      </c>
    </row>
    <row r="22" spans="1:7" x14ac:dyDescent="0.2">
      <c r="B22" s="21"/>
      <c r="C22" s="1" t="s">
        <v>118</v>
      </c>
      <c r="E22" s="256">
        <v>5</v>
      </c>
      <c r="F22" s="411">
        <f>+NEF!E147</f>
        <v>0</v>
      </c>
      <c r="G22" s="412">
        <f>+NEF!F147</f>
        <v>0</v>
      </c>
    </row>
    <row r="23" spans="1:7" x14ac:dyDescent="0.2">
      <c r="B23" s="21"/>
      <c r="C23" s="441" t="s">
        <v>205</v>
      </c>
      <c r="D23" s="441"/>
      <c r="E23" s="256">
        <v>8</v>
      </c>
      <c r="F23" s="411">
        <v>0</v>
      </c>
      <c r="G23" s="413">
        <v>0</v>
      </c>
    </row>
    <row r="24" spans="1:7" x14ac:dyDescent="0.2">
      <c r="B24" s="21"/>
      <c r="C24" s="441" t="s">
        <v>206</v>
      </c>
      <c r="D24" s="441"/>
      <c r="E24" s="256">
        <v>9</v>
      </c>
      <c r="F24" s="409">
        <v>45704529037.490959</v>
      </c>
      <c r="G24" s="410">
        <v>47898586723.490959</v>
      </c>
    </row>
    <row r="25" spans="1:7" x14ac:dyDescent="0.2">
      <c r="B25" s="21"/>
      <c r="C25" s="441" t="s">
        <v>123</v>
      </c>
      <c r="D25" s="441"/>
      <c r="E25" s="256">
        <v>10</v>
      </c>
      <c r="F25" s="411">
        <v>0</v>
      </c>
      <c r="G25" s="413">
        <v>0</v>
      </c>
    </row>
    <row r="26" spans="1:7" x14ac:dyDescent="0.2">
      <c r="B26" s="21"/>
      <c r="C26" s="441" t="s">
        <v>78</v>
      </c>
      <c r="D26" s="441"/>
      <c r="E26" s="256">
        <v>11</v>
      </c>
      <c r="F26" s="409">
        <f>+NEF!E232</f>
        <v>8156739</v>
      </c>
      <c r="G26" s="410">
        <f>+NEF!F232</f>
        <v>21490199</v>
      </c>
    </row>
    <row r="27" spans="1:7" x14ac:dyDescent="0.2">
      <c r="B27" s="21"/>
      <c r="C27" s="441" t="s">
        <v>80</v>
      </c>
      <c r="D27" s="441"/>
      <c r="E27" s="256">
        <v>12</v>
      </c>
      <c r="F27" s="409">
        <v>0</v>
      </c>
      <c r="G27" s="410">
        <v>0</v>
      </c>
    </row>
    <row r="28" spans="1:7" x14ac:dyDescent="0.2">
      <c r="B28" s="30"/>
      <c r="C28" s="447" t="s">
        <v>175</v>
      </c>
      <c r="D28" s="447"/>
      <c r="E28" s="119"/>
      <c r="F28" s="63">
        <f>SUM(F21:F27)</f>
        <v>45712685776.490959</v>
      </c>
      <c r="G28" s="122">
        <f>SUM(G21:G27)</f>
        <v>47922118513.490959</v>
      </c>
    </row>
    <row r="29" spans="1:7" x14ac:dyDescent="0.2">
      <c r="A29" s="127"/>
      <c r="B29" s="439" t="s">
        <v>124</v>
      </c>
      <c r="C29" s="440"/>
      <c r="D29" s="440"/>
      <c r="E29" s="228"/>
      <c r="F29" s="229">
        <f>+F19+F28</f>
        <v>200983902731.49097</v>
      </c>
      <c r="G29" s="230">
        <f>+G19+G28</f>
        <v>174720719134.49097</v>
      </c>
    </row>
    <row r="30" spans="1:7" ht="15" x14ac:dyDescent="0.35">
      <c r="B30" s="433" t="s">
        <v>125</v>
      </c>
      <c r="C30" s="434"/>
      <c r="D30" s="434"/>
      <c r="E30" s="257"/>
      <c r="F30" s="258"/>
      <c r="G30" s="259"/>
    </row>
    <row r="31" spans="1:7" x14ac:dyDescent="0.2">
      <c r="B31" s="79" t="s">
        <v>126</v>
      </c>
      <c r="E31" s="118"/>
      <c r="F31" s="11">
        <v>-1</v>
      </c>
      <c r="G31" s="81"/>
    </row>
    <row r="32" spans="1:7" x14ac:dyDescent="0.2">
      <c r="B32" s="21"/>
      <c r="C32" s="441" t="s">
        <v>74</v>
      </c>
      <c r="D32" s="441"/>
      <c r="E32" s="256">
        <v>13</v>
      </c>
      <c r="F32" s="233">
        <f>+NEF!E245</f>
        <v>5045300340</v>
      </c>
      <c r="G32" s="83">
        <f>+NEF!F245</f>
        <v>3245700819</v>
      </c>
    </row>
    <row r="33" spans="2:7" x14ac:dyDescent="0.2">
      <c r="B33" s="21"/>
      <c r="C33" s="446" t="s">
        <v>128</v>
      </c>
      <c r="D33" s="446"/>
      <c r="E33" s="256">
        <v>14</v>
      </c>
      <c r="F33" s="409">
        <v>70344882036.188339</v>
      </c>
      <c r="G33" s="410">
        <v>40495208367.300003</v>
      </c>
    </row>
    <row r="34" spans="2:7" x14ac:dyDescent="0.2">
      <c r="B34" s="21"/>
      <c r="C34" s="441" t="s">
        <v>81</v>
      </c>
      <c r="D34" s="441"/>
      <c r="E34" s="256">
        <v>15</v>
      </c>
      <c r="F34" s="411">
        <v>0</v>
      </c>
      <c r="G34" s="412">
        <v>0</v>
      </c>
    </row>
    <row r="35" spans="2:7" s="8" customFormat="1" x14ac:dyDescent="0.2">
      <c r="B35" s="116"/>
      <c r="C35" s="442" t="s">
        <v>38</v>
      </c>
      <c r="D35" s="442"/>
      <c r="E35" s="260">
        <v>16</v>
      </c>
      <c r="F35" s="233">
        <f>+NEF!E352</f>
        <v>150978116</v>
      </c>
      <c r="G35" s="83">
        <f>+NEF!F352</f>
        <v>150236882</v>
      </c>
    </row>
    <row r="36" spans="2:7" x14ac:dyDescent="0.2">
      <c r="B36" s="21"/>
      <c r="C36" s="441" t="s">
        <v>39</v>
      </c>
      <c r="D36" s="441"/>
      <c r="E36" s="256">
        <v>17</v>
      </c>
      <c r="F36" s="233">
        <f>+NEF!E362</f>
        <v>272223929</v>
      </c>
      <c r="G36" s="83">
        <f>+NEF!F362</f>
        <v>592047071</v>
      </c>
    </row>
    <row r="37" spans="2:7" x14ac:dyDescent="0.2">
      <c r="B37" s="21"/>
      <c r="C37" s="441" t="s">
        <v>40</v>
      </c>
      <c r="D37" s="441"/>
      <c r="E37" s="256">
        <v>18</v>
      </c>
      <c r="F37" s="233">
        <f>+NEF!E371</f>
        <v>4962375793</v>
      </c>
      <c r="G37" s="83">
        <f>+NEF!F371</f>
        <v>5488169816</v>
      </c>
    </row>
    <row r="38" spans="2:7" x14ac:dyDescent="0.2">
      <c r="B38" s="21"/>
      <c r="C38" s="441" t="s">
        <v>129</v>
      </c>
      <c r="D38" s="441"/>
      <c r="E38" s="256">
        <v>19</v>
      </c>
      <c r="F38" s="233">
        <f>+NEF!E385</f>
        <v>314903827</v>
      </c>
      <c r="G38" s="83">
        <f>+NEF!F385</f>
        <v>384187577</v>
      </c>
    </row>
    <row r="39" spans="2:7" ht="13.7" customHeight="1" x14ac:dyDescent="0.2">
      <c r="B39" s="21"/>
      <c r="C39" s="15" t="s">
        <v>127</v>
      </c>
      <c r="E39" s="119"/>
      <c r="F39" s="39">
        <f>+F32+F33+F34+F35+F36+F37+F38</f>
        <v>81090664041.188339</v>
      </c>
      <c r="G39" s="114">
        <f>+G32+G33+G34+G35+G36+G37+G38</f>
        <v>50355550532.300003</v>
      </c>
    </row>
    <row r="40" spans="2:7" x14ac:dyDescent="0.2">
      <c r="B40" s="79" t="s">
        <v>130</v>
      </c>
      <c r="E40" s="119"/>
      <c r="F40" s="41"/>
      <c r="G40" s="414"/>
    </row>
    <row r="41" spans="2:7" s="8" customFormat="1" x14ac:dyDescent="0.2">
      <c r="B41" s="116"/>
      <c r="C41" s="442" t="s">
        <v>131</v>
      </c>
      <c r="D41" s="442"/>
      <c r="E41" s="260">
        <v>14</v>
      </c>
      <c r="F41" s="233">
        <v>75772509401</v>
      </c>
      <c r="G41" s="124">
        <v>73852450196</v>
      </c>
    </row>
    <row r="42" spans="2:7" x14ac:dyDescent="0.2">
      <c r="B42" s="21"/>
      <c r="C42" s="441" t="s">
        <v>198</v>
      </c>
      <c r="D42" s="441"/>
      <c r="E42" s="256">
        <v>19</v>
      </c>
      <c r="F42" s="415">
        <f>+NEF!E389</f>
        <v>0</v>
      </c>
      <c r="G42" s="413">
        <f>+NEF!F389</f>
        <v>0</v>
      </c>
    </row>
    <row r="43" spans="2:7" x14ac:dyDescent="0.2">
      <c r="B43" s="21"/>
      <c r="C43" s="15" t="s">
        <v>182</v>
      </c>
      <c r="E43" s="119"/>
      <c r="F43" s="39">
        <f>SUM(F41:F42)</f>
        <v>75772509401</v>
      </c>
      <c r="G43" s="114">
        <f>SUM(G41:G42)</f>
        <v>73852450196</v>
      </c>
    </row>
    <row r="44" spans="2:7" ht="6" customHeight="1" x14ac:dyDescent="0.2">
      <c r="B44" s="30"/>
      <c r="C44" s="32"/>
      <c r="D44" s="117"/>
      <c r="E44" s="120"/>
      <c r="F44" s="41"/>
      <c r="G44" s="121"/>
    </row>
    <row r="45" spans="2:7" x14ac:dyDescent="0.2">
      <c r="B45" s="435" t="s">
        <v>207</v>
      </c>
      <c r="C45" s="436"/>
      <c r="D45" s="436"/>
      <c r="E45" s="228"/>
      <c r="F45" s="229">
        <f>+F39+F43</f>
        <v>156863173442.18835</v>
      </c>
      <c r="G45" s="230">
        <f>+G39+G43</f>
        <v>124208000728.3</v>
      </c>
    </row>
    <row r="46" spans="2:7" x14ac:dyDescent="0.2">
      <c r="B46" s="433" t="s">
        <v>17</v>
      </c>
      <c r="C46" s="434"/>
      <c r="D46" s="434"/>
      <c r="E46" s="257"/>
      <c r="F46" s="261"/>
      <c r="G46" s="262"/>
    </row>
    <row r="47" spans="2:7" x14ac:dyDescent="0.2">
      <c r="B47" s="21"/>
      <c r="C47" s="441" t="s">
        <v>132</v>
      </c>
      <c r="D47" s="441"/>
      <c r="E47" s="256">
        <v>20</v>
      </c>
      <c r="F47" s="416">
        <f>+NEF!E399</f>
        <v>25000000000</v>
      </c>
      <c r="G47" s="417">
        <f>+NEF!F399</f>
        <v>21000000000</v>
      </c>
    </row>
    <row r="48" spans="2:7" x14ac:dyDescent="0.2">
      <c r="B48" s="21"/>
      <c r="C48" s="441" t="s">
        <v>19</v>
      </c>
      <c r="D48" s="441"/>
      <c r="E48" s="263">
        <v>21</v>
      </c>
      <c r="F48" s="233">
        <f>+NEF!E404</f>
        <v>0</v>
      </c>
      <c r="G48" s="124">
        <f>+NEF!F404</f>
        <v>1655126128</v>
      </c>
    </row>
    <row r="49" spans="1:7" x14ac:dyDescent="0.2">
      <c r="A49" s="6"/>
      <c r="B49" s="21"/>
      <c r="C49" s="441" t="s">
        <v>52</v>
      </c>
      <c r="D49" s="441"/>
      <c r="E49" s="263">
        <v>21</v>
      </c>
      <c r="F49" s="233">
        <f>+NEF!E414</f>
        <v>5312673298</v>
      </c>
      <c r="G49" s="124">
        <f>+NEF!F414</f>
        <v>4872403868</v>
      </c>
    </row>
    <row r="50" spans="1:7" x14ac:dyDescent="0.2">
      <c r="B50" s="21"/>
      <c r="C50" s="441" t="s">
        <v>133</v>
      </c>
      <c r="D50" s="441"/>
      <c r="E50" s="263">
        <v>21</v>
      </c>
      <c r="F50" s="233">
        <f>+NEF!E419</f>
        <v>0</v>
      </c>
      <c r="G50" s="124">
        <f>+NEF!F419</f>
        <v>0</v>
      </c>
    </row>
    <row r="51" spans="1:7" x14ac:dyDescent="0.2">
      <c r="B51" s="21"/>
      <c r="C51" s="441" t="s">
        <v>134</v>
      </c>
      <c r="D51" s="441"/>
      <c r="E51" s="263">
        <v>21</v>
      </c>
      <c r="F51" s="233">
        <f>+NEF!E422</f>
        <v>13043317352</v>
      </c>
      <c r="G51" s="124">
        <f>+NEF!F422</f>
        <v>18697873944</v>
      </c>
    </row>
    <row r="52" spans="1:7" x14ac:dyDescent="0.2">
      <c r="B52" s="21"/>
      <c r="C52" s="441" t="s">
        <v>41</v>
      </c>
      <c r="D52" s="441"/>
      <c r="E52" s="256">
        <v>22</v>
      </c>
      <c r="F52" s="233">
        <v>0</v>
      </c>
      <c r="G52" s="124">
        <v>0</v>
      </c>
    </row>
    <row r="53" spans="1:7" x14ac:dyDescent="0.2">
      <c r="B53" s="21"/>
      <c r="C53" s="441" t="s">
        <v>20</v>
      </c>
      <c r="D53" s="441"/>
      <c r="E53" s="256">
        <v>23</v>
      </c>
      <c r="F53" s="233">
        <f>+NEF!E439</f>
        <v>764738645</v>
      </c>
      <c r="G53" s="124">
        <f>+NEF!F439</f>
        <v>4287314467</v>
      </c>
    </row>
    <row r="54" spans="1:7" x14ac:dyDescent="0.2">
      <c r="B54" s="21"/>
      <c r="C54" s="446" t="s">
        <v>34</v>
      </c>
      <c r="D54" s="446"/>
      <c r="E54" s="119"/>
      <c r="F54" s="233">
        <f>SUM(F47:F53)</f>
        <v>44120729295</v>
      </c>
      <c r="G54" s="124">
        <f>SUM(G47:G53)</f>
        <v>50512718407</v>
      </c>
    </row>
    <row r="55" spans="1:7" x14ac:dyDescent="0.2">
      <c r="B55" s="30"/>
      <c r="C55" s="451" t="s">
        <v>42</v>
      </c>
      <c r="D55" s="451"/>
      <c r="E55" s="256">
        <v>24</v>
      </c>
      <c r="F55" s="418">
        <v>0</v>
      </c>
      <c r="G55" s="419">
        <v>0</v>
      </c>
    </row>
    <row r="56" spans="1:7" x14ac:dyDescent="0.2">
      <c r="B56" s="437" t="s">
        <v>135</v>
      </c>
      <c r="C56" s="438"/>
      <c r="D56" s="438"/>
      <c r="E56" s="228"/>
      <c r="F56" s="229">
        <f>F54</f>
        <v>44120729295</v>
      </c>
      <c r="G56" s="230">
        <f>G54</f>
        <v>50512718407</v>
      </c>
    </row>
    <row r="57" spans="1:7" x14ac:dyDescent="0.2">
      <c r="B57" s="433" t="s">
        <v>136</v>
      </c>
      <c r="C57" s="434"/>
      <c r="D57" s="434"/>
      <c r="E57" s="257"/>
      <c r="F57" s="231">
        <f>+F45+F56</f>
        <v>200983902737.18835</v>
      </c>
      <c r="G57" s="232">
        <f>+G45+G56</f>
        <v>174720719135.29999</v>
      </c>
    </row>
    <row r="58" spans="1:7" x14ac:dyDescent="0.2">
      <c r="B58" s="15"/>
      <c r="E58" s="96"/>
      <c r="F58" s="19"/>
      <c r="G58" s="67"/>
    </row>
    <row r="59" spans="1:7" x14ac:dyDescent="0.2">
      <c r="B59" s="448" t="s">
        <v>204</v>
      </c>
      <c r="C59" s="449"/>
      <c r="D59" s="449"/>
      <c r="E59" s="449"/>
      <c r="F59" s="449"/>
      <c r="G59" s="450"/>
    </row>
    <row r="60" spans="1:7" x14ac:dyDescent="0.2">
      <c r="B60" s="15"/>
      <c r="E60" s="96"/>
      <c r="F60" s="125"/>
      <c r="G60" s="125"/>
    </row>
    <row r="61" spans="1:7" x14ac:dyDescent="0.2">
      <c r="B61" s="15"/>
      <c r="E61" s="96"/>
      <c r="F61" s="18"/>
      <c r="G61" s="130"/>
    </row>
    <row r="62" spans="1:7" x14ac:dyDescent="0.2">
      <c r="B62" s="15"/>
      <c r="E62" s="96"/>
      <c r="F62" s="18"/>
      <c r="G62" s="130"/>
    </row>
    <row r="63" spans="1:7" x14ac:dyDescent="0.2">
      <c r="E63" s="131"/>
      <c r="F63" s="66"/>
      <c r="G63" s="66"/>
    </row>
    <row r="64" spans="1:7" x14ac:dyDescent="0.2">
      <c r="A64" s="127"/>
      <c r="B64" s="132"/>
      <c r="C64" s="132"/>
      <c r="D64" s="132"/>
      <c r="E64" s="131"/>
      <c r="F64" s="445"/>
      <c r="G64" s="445"/>
    </row>
    <row r="65" spans="1:7" x14ac:dyDescent="0.2">
      <c r="B65" s="133"/>
      <c r="C65" s="133"/>
      <c r="D65" s="134"/>
      <c r="E65" s="135"/>
      <c r="F65" s="445"/>
      <c r="G65" s="445"/>
    </row>
    <row r="66" spans="1:7" x14ac:dyDescent="0.2">
      <c r="A66" s="127"/>
      <c r="B66" s="11"/>
      <c r="C66" s="11"/>
      <c r="D66" s="15"/>
      <c r="E66" s="131"/>
      <c r="F66" s="136"/>
      <c r="G66" s="136"/>
    </row>
    <row r="67" spans="1:7" x14ac:dyDescent="0.2">
      <c r="A67" s="127"/>
      <c r="B67" s="11"/>
      <c r="C67" s="11"/>
      <c r="D67" s="15"/>
      <c r="E67" s="131"/>
      <c r="F67" s="136"/>
      <c r="G67" s="136"/>
    </row>
    <row r="68" spans="1:7" x14ac:dyDescent="0.2">
      <c r="A68" s="127"/>
      <c r="B68" s="11"/>
      <c r="C68" s="11"/>
      <c r="D68" s="15"/>
      <c r="E68" s="137"/>
      <c r="F68" s="136"/>
      <c r="G68" s="136"/>
    </row>
    <row r="69" spans="1:7" x14ac:dyDescent="0.2">
      <c r="E69" s="70"/>
      <c r="F69" s="138"/>
      <c r="G69" s="138"/>
    </row>
    <row r="70" spans="1:7" x14ac:dyDescent="0.2">
      <c r="B70" s="15"/>
      <c r="C70" s="15"/>
      <c r="D70" s="15"/>
      <c r="E70" s="137"/>
      <c r="F70" s="138"/>
      <c r="G70" s="138"/>
    </row>
    <row r="71" spans="1:7" s="15" customFormat="1" x14ac:dyDescent="0.2">
      <c r="A71" s="62"/>
      <c r="B71" s="430"/>
      <c r="C71" s="430"/>
      <c r="D71" s="430"/>
      <c r="E71" s="137"/>
      <c r="F71" s="139"/>
      <c r="G71" s="139"/>
    </row>
    <row r="72" spans="1:7" x14ac:dyDescent="0.2">
      <c r="C72" s="16"/>
      <c r="D72" s="17"/>
      <c r="E72" s="70"/>
      <c r="F72" s="71"/>
      <c r="G72" s="72"/>
    </row>
    <row r="73" spans="1:7" x14ac:dyDescent="0.2">
      <c r="C73" s="23"/>
      <c r="D73" s="15"/>
      <c r="E73" s="28"/>
      <c r="F73" s="15"/>
    </row>
    <row r="74" spans="1:7" x14ac:dyDescent="0.2">
      <c r="D74" s="140"/>
      <c r="E74" s="141"/>
      <c r="F74" s="140"/>
    </row>
    <row r="75" spans="1:7" x14ac:dyDescent="0.2">
      <c r="D75" s="140"/>
      <c r="E75" s="141"/>
      <c r="F75" s="140"/>
    </row>
    <row r="76" spans="1:7" x14ac:dyDescent="0.2">
      <c r="D76" s="140"/>
      <c r="E76" s="141"/>
      <c r="F76" s="140"/>
    </row>
    <row r="77" spans="1:7" x14ac:dyDescent="0.2">
      <c r="D77" s="140"/>
      <c r="E77" s="141"/>
      <c r="F77" s="140"/>
    </row>
    <row r="78" spans="1:7" x14ac:dyDescent="0.2">
      <c r="D78" s="140"/>
      <c r="E78" s="141"/>
      <c r="F78" s="140"/>
    </row>
    <row r="79" spans="1:7" x14ac:dyDescent="0.2">
      <c r="E79" s="27"/>
    </row>
    <row r="80" spans="1:7" x14ac:dyDescent="0.2">
      <c r="C80" s="16"/>
      <c r="E80" s="27"/>
    </row>
    <row r="81" spans="3:6" x14ac:dyDescent="0.2">
      <c r="C81" s="23"/>
      <c r="D81" s="15"/>
      <c r="E81" s="28"/>
      <c r="F81" s="15"/>
    </row>
    <row r="82" spans="3:6" x14ac:dyDescent="0.2">
      <c r="D82" s="15"/>
      <c r="E82" s="62"/>
      <c r="F82" s="15"/>
    </row>
  </sheetData>
  <mergeCells count="44">
    <mergeCell ref="F65:G65"/>
    <mergeCell ref="C14:D14"/>
    <mergeCell ref="C15:D15"/>
    <mergeCell ref="C16:D16"/>
    <mergeCell ref="C17:D17"/>
    <mergeCell ref="C18:D18"/>
    <mergeCell ref="C27:D27"/>
    <mergeCell ref="C32:D32"/>
    <mergeCell ref="C34:D34"/>
    <mergeCell ref="C35:D35"/>
    <mergeCell ref="C36:D36"/>
    <mergeCell ref="C37:D37"/>
    <mergeCell ref="C55:D55"/>
    <mergeCell ref="C50:D50"/>
    <mergeCell ref="C51:D51"/>
    <mergeCell ref="C52:D52"/>
    <mergeCell ref="A7:G7"/>
    <mergeCell ref="A9:G9"/>
    <mergeCell ref="F64:G64"/>
    <mergeCell ref="C53:D53"/>
    <mergeCell ref="C54:D54"/>
    <mergeCell ref="C28:D28"/>
    <mergeCell ref="C25:D25"/>
    <mergeCell ref="C26:D26"/>
    <mergeCell ref="C21:D21"/>
    <mergeCell ref="C23:D23"/>
    <mergeCell ref="C24:D24"/>
    <mergeCell ref="C33:D33"/>
    <mergeCell ref="A8:G8"/>
    <mergeCell ref="B59:G59"/>
    <mergeCell ref="B71:D71"/>
    <mergeCell ref="B12:D12"/>
    <mergeCell ref="B30:D30"/>
    <mergeCell ref="B46:D46"/>
    <mergeCell ref="B45:D45"/>
    <mergeCell ref="B56:D56"/>
    <mergeCell ref="B29:D29"/>
    <mergeCell ref="B57:D57"/>
    <mergeCell ref="C38:D38"/>
    <mergeCell ref="C41:D41"/>
    <mergeCell ref="C42:D42"/>
    <mergeCell ref="C47:D47"/>
    <mergeCell ref="C49:D49"/>
    <mergeCell ref="C48:D48"/>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3" location="'Nota 8'!A1" display="'Nota 8'!A1" xr:uid="{00000000-0004-0000-0100-000006000000}"/>
    <hyperlink ref="E24" location="'Nota 9'!A1" display="'Nota 9'!A1" xr:uid="{00000000-0004-0000-0100-000007000000}"/>
    <hyperlink ref="E25" location="'Nota 10'!A1" display="'Nota 10'!A1" xr:uid="{00000000-0004-0000-0100-000008000000}"/>
    <hyperlink ref="E26" location="'Nota 11'!A1" display="'Nota 11'!A1" xr:uid="{00000000-0004-0000-0100-000009000000}"/>
    <hyperlink ref="E27" location="'Nota 12'!A1" display="'Nota 12'!A1" xr:uid="{00000000-0004-0000-0100-00000A000000}"/>
    <hyperlink ref="E32" location="'Nota 13'!A1" display="'Nota 13'!A1" xr:uid="{00000000-0004-0000-0100-00000B000000}"/>
    <hyperlink ref="E33" location="'Nota 14'!A1" display="'Nota 14'!A1" xr:uid="{00000000-0004-0000-0100-00000C000000}"/>
    <hyperlink ref="E41" location="'Nota 14'!A1" display="'Nota 14'!A1" xr:uid="{00000000-0004-0000-0100-00000D000000}"/>
    <hyperlink ref="E34" location="'Nota 15'!A1" display="'Nota 15'!A1" xr:uid="{00000000-0004-0000-0100-00000E000000}"/>
    <hyperlink ref="E35" location="'Nota 16'!A1" display="'Nota 16'!A1" xr:uid="{00000000-0004-0000-0100-00000F000000}"/>
    <hyperlink ref="E36" location="'Nota 17'!A1" display="'Nota 17'!A1" xr:uid="{00000000-0004-0000-0100-000010000000}"/>
    <hyperlink ref="E37" location="'Nota 18'!A1" display="'Nota 18'!A1" xr:uid="{00000000-0004-0000-0100-000011000000}"/>
    <hyperlink ref="E38" location="'Nota 19'!A1" display="'Nota 19'!A1" xr:uid="{00000000-0004-0000-0100-000012000000}"/>
    <hyperlink ref="E42" location="'Nota 19'!A1" display="'Nota 19'!A1" xr:uid="{00000000-0004-0000-0100-000013000000}"/>
    <hyperlink ref="E47" location="'Nota 20'!A1" display="'Nota 20'!A1" xr:uid="{00000000-0004-0000-0100-000014000000}"/>
    <hyperlink ref="E52" location="'Nota 22'!A1" display="'Nota 22'!A1" xr:uid="{00000000-0004-0000-0100-000015000000}"/>
    <hyperlink ref="E48" location="' Nota 21'!A1" display="' Nota 21'!A1" xr:uid="{00000000-0004-0000-0100-000016000000}"/>
    <hyperlink ref="E49" location="' Nota 21'!A1" display="' Nota 21'!A1" xr:uid="{00000000-0004-0000-0100-000017000000}"/>
    <hyperlink ref="E50" location="' Nota 21'!A1" display="' Nota 21'!A1" xr:uid="{00000000-0004-0000-0100-000018000000}"/>
    <hyperlink ref="E51" location="' Nota 21'!A1" display="' Nota 21'!A1" xr:uid="{00000000-0004-0000-0100-000019000000}"/>
    <hyperlink ref="E53" location="'Nota 23'!A1" display="'Nota 23'!A1" xr:uid="{00000000-0004-0000-0100-00001A000000}"/>
    <hyperlink ref="E55" location="'Nota 24'!A1" display="'Nota 24'!A1" xr:uid="{00000000-0004-0000-0100-00001B000000}"/>
    <hyperlink ref="E22" location="'Nota 5'!A1" display="'Nota 5'!A1" xr:uid="{00000000-0004-0000-0100-00001D000000}"/>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ignoredErrors>
    <ignoredError sqref="G28"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92D050"/>
  </sheetPr>
  <dimension ref="A1:D55"/>
  <sheetViews>
    <sheetView showGridLines="0" topLeftCell="A19" zoomScale="85" zoomScaleNormal="85" zoomScaleSheetLayoutView="70" workbookViewId="0">
      <selection activeCell="O66" sqref="O66"/>
    </sheetView>
  </sheetViews>
  <sheetFormatPr baseColWidth="10" defaultColWidth="11.42578125" defaultRowHeight="12.75" x14ac:dyDescent="0.2"/>
  <cols>
    <col min="1" max="1" width="67.5703125" style="1" customWidth="1"/>
    <col min="2" max="2" width="9.7109375" style="100" customWidth="1"/>
    <col min="3" max="4" width="21.85546875" style="35" customWidth="1"/>
    <col min="5" max="16384" width="11.42578125" style="1"/>
  </cols>
  <sheetData>
    <row r="1" spans="1:4" s="60" customFormat="1" x14ac:dyDescent="0.2">
      <c r="A1" s="91" t="s">
        <v>265</v>
      </c>
      <c r="B1" s="247"/>
      <c r="C1" s="97"/>
      <c r="D1" s="59" t="str">
        <f>ER!A4</f>
        <v xml:space="preserve"> </v>
      </c>
    </row>
    <row r="4" spans="1:4" x14ac:dyDescent="0.2">
      <c r="A4" s="1" t="s">
        <v>21</v>
      </c>
    </row>
    <row r="6" spans="1:4" x14ac:dyDescent="0.2">
      <c r="A6" s="15"/>
      <c r="B6" s="96"/>
      <c r="C6" s="36"/>
    </row>
    <row r="7" spans="1:4" x14ac:dyDescent="0.2">
      <c r="A7" s="443" t="s">
        <v>161</v>
      </c>
      <c r="B7" s="443"/>
      <c r="C7" s="443"/>
      <c r="D7" s="443"/>
    </row>
    <row r="8" spans="1:4" x14ac:dyDescent="0.2">
      <c r="A8" s="443" t="s">
        <v>338</v>
      </c>
      <c r="B8" s="443"/>
      <c r="C8" s="443"/>
      <c r="D8" s="443"/>
    </row>
    <row r="9" spans="1:4" x14ac:dyDescent="0.2">
      <c r="A9" s="453" t="s">
        <v>162</v>
      </c>
      <c r="B9" s="453"/>
      <c r="C9" s="453"/>
      <c r="D9" s="453"/>
    </row>
    <row r="10" spans="1:4" x14ac:dyDescent="0.2">
      <c r="A10" s="453" t="s">
        <v>137</v>
      </c>
      <c r="B10" s="453"/>
      <c r="C10" s="453"/>
      <c r="D10" s="453"/>
    </row>
    <row r="11" spans="1:4" x14ac:dyDescent="0.2">
      <c r="A11" s="98"/>
      <c r="B11" s="101"/>
      <c r="C11" s="99"/>
    </row>
    <row r="12" spans="1:4" x14ac:dyDescent="0.2">
      <c r="A12" s="243"/>
      <c r="B12" s="244" t="s">
        <v>114</v>
      </c>
      <c r="C12" s="245">
        <v>2025</v>
      </c>
      <c r="D12" s="246">
        <v>2024</v>
      </c>
    </row>
    <row r="13" spans="1:4" x14ac:dyDescent="0.2">
      <c r="A13" s="76" t="s">
        <v>35</v>
      </c>
      <c r="B13" s="248">
        <v>25</v>
      </c>
      <c r="C13" s="420">
        <f>+NEF!E459</f>
        <v>60647679081</v>
      </c>
      <c r="D13" s="421">
        <f>+NEF!F459</f>
        <v>64338332249</v>
      </c>
    </row>
    <row r="14" spans="1:4" x14ac:dyDescent="0.2">
      <c r="A14" s="21" t="s">
        <v>92</v>
      </c>
      <c r="B14" s="249">
        <v>26</v>
      </c>
      <c r="C14" s="103">
        <f>-NEF!E472</f>
        <v>-20468582975</v>
      </c>
      <c r="D14" s="422">
        <f>-NEF!F472</f>
        <v>-22284046162</v>
      </c>
    </row>
    <row r="15" spans="1:4" x14ac:dyDescent="0.2">
      <c r="A15" s="79" t="s">
        <v>43</v>
      </c>
      <c r="B15" s="102"/>
      <c r="C15" s="109">
        <f>+C13+C14</f>
        <v>40179096106</v>
      </c>
      <c r="D15" s="290">
        <f>+D13+D14</f>
        <v>42054286087</v>
      </c>
    </row>
    <row r="16" spans="1:4" x14ac:dyDescent="0.2">
      <c r="A16" s="21" t="s">
        <v>138</v>
      </c>
      <c r="B16" s="249">
        <v>27</v>
      </c>
      <c r="C16" s="423">
        <v>-14993629998</v>
      </c>
      <c r="D16" s="424">
        <v>-14243468894</v>
      </c>
    </row>
    <row r="17" spans="1:4" x14ac:dyDescent="0.2">
      <c r="A17" s="21" t="s">
        <v>139</v>
      </c>
      <c r="B17" s="249">
        <v>27</v>
      </c>
      <c r="C17" s="423">
        <v>-11531101878</v>
      </c>
      <c r="D17" s="425">
        <v>-11255161034</v>
      </c>
    </row>
    <row r="18" spans="1:4" x14ac:dyDescent="0.2">
      <c r="A18" s="21" t="s">
        <v>141</v>
      </c>
      <c r="B18" s="249">
        <v>28</v>
      </c>
      <c r="C18" s="423">
        <f>+NEF!E526-NEF!E534</f>
        <v>-2206619835</v>
      </c>
      <c r="D18" s="425">
        <f>+NEF!F526-NEF!F534</f>
        <v>-1377416465</v>
      </c>
    </row>
    <row r="19" spans="1:4" x14ac:dyDescent="0.2">
      <c r="A19" s="79" t="s">
        <v>94</v>
      </c>
      <c r="B19" s="102"/>
      <c r="C19" s="103">
        <f>SUM(C16:C18)</f>
        <v>-28731351711</v>
      </c>
      <c r="D19" s="104">
        <f>SUM(D16:D18)</f>
        <v>-26876046393</v>
      </c>
    </row>
    <row r="20" spans="1:4" x14ac:dyDescent="0.2">
      <c r="A20" s="226" t="s">
        <v>209</v>
      </c>
      <c r="B20" s="250">
        <v>29</v>
      </c>
      <c r="C20" s="112">
        <f>+NEF!E544</f>
        <v>54468879</v>
      </c>
      <c r="D20" s="113">
        <f>+NEF!F544</f>
        <v>384581411</v>
      </c>
    </row>
    <row r="21" spans="1:4" x14ac:dyDescent="0.2">
      <c r="A21" s="76" t="s">
        <v>208</v>
      </c>
      <c r="B21" s="248">
        <v>29</v>
      </c>
      <c r="C21" s="426">
        <f>-NEF!E548</f>
        <v>-10653679483</v>
      </c>
      <c r="D21" s="427">
        <f>-NEF!F548</f>
        <v>-10799485143</v>
      </c>
    </row>
    <row r="22" spans="1:4" x14ac:dyDescent="0.2">
      <c r="A22" s="105" t="s">
        <v>34</v>
      </c>
      <c r="B22" s="102"/>
      <c r="C22" s="109">
        <f>SUM(C20:C21)</f>
        <v>-10599210604</v>
      </c>
      <c r="D22" s="110">
        <f>SUM(D20:D21)</f>
        <v>-10414903732</v>
      </c>
    </row>
    <row r="23" spans="1:4" x14ac:dyDescent="0.2">
      <c r="A23" s="21" t="s">
        <v>97</v>
      </c>
      <c r="B23" s="249">
        <v>30</v>
      </c>
      <c r="C23" s="106">
        <v>0</v>
      </c>
      <c r="D23" s="107">
        <v>0</v>
      </c>
    </row>
    <row r="24" spans="1:4" ht="25.5" x14ac:dyDescent="0.2">
      <c r="A24" s="108" t="s">
        <v>210</v>
      </c>
      <c r="B24" s="96"/>
      <c r="C24" s="109">
        <f>+C15+C19+C21+C20</f>
        <v>848533791</v>
      </c>
      <c r="D24" s="110">
        <f>+D15+D19+D21+D20</f>
        <v>4763335962</v>
      </c>
    </row>
    <row r="25" spans="1:4" x14ac:dyDescent="0.2">
      <c r="A25" s="21" t="s">
        <v>98</v>
      </c>
      <c r="B25" s="251">
        <v>31</v>
      </c>
      <c r="C25" s="106">
        <v>0</v>
      </c>
      <c r="D25" s="107">
        <v>0</v>
      </c>
    </row>
    <row r="26" spans="1:4" x14ac:dyDescent="0.2">
      <c r="A26" s="108" t="s">
        <v>47</v>
      </c>
      <c r="B26" s="96"/>
      <c r="C26" s="109"/>
      <c r="D26" s="110"/>
    </row>
    <row r="27" spans="1:4" x14ac:dyDescent="0.2">
      <c r="A27" s="21" t="s">
        <v>22</v>
      </c>
      <c r="B27" s="252">
        <v>32</v>
      </c>
      <c r="C27" s="103">
        <f>-NEF!E567</f>
        <v>-83795146</v>
      </c>
      <c r="D27" s="104">
        <f>-NEF!F567</f>
        <v>-476021495</v>
      </c>
    </row>
    <row r="28" spans="1:4" x14ac:dyDescent="0.2">
      <c r="A28" s="79" t="s">
        <v>211</v>
      </c>
      <c r="B28" s="96"/>
      <c r="C28" s="109">
        <f>+C24+C27</f>
        <v>764738645</v>
      </c>
      <c r="D28" s="110">
        <f>+D24+D27</f>
        <v>4287314467</v>
      </c>
    </row>
    <row r="29" spans="1:4" x14ac:dyDescent="0.2">
      <c r="A29" s="226" t="s">
        <v>44</v>
      </c>
      <c r="B29" s="250">
        <v>33</v>
      </c>
      <c r="C29" s="112">
        <v>0</v>
      </c>
      <c r="D29" s="113">
        <v>0</v>
      </c>
    </row>
    <row r="30" spans="1:4" x14ac:dyDescent="0.2">
      <c r="A30" s="21" t="s">
        <v>45</v>
      </c>
      <c r="B30" s="251">
        <v>34</v>
      </c>
      <c r="C30" s="106">
        <v>0</v>
      </c>
      <c r="D30" s="107">
        <v>0</v>
      </c>
    </row>
    <row r="31" spans="1:4" x14ac:dyDescent="0.2">
      <c r="A31" s="105" t="s">
        <v>147</v>
      </c>
      <c r="B31" s="91"/>
      <c r="C31" s="109">
        <f>C28+C29+C30</f>
        <v>764738645</v>
      </c>
      <c r="D31" s="110">
        <f>D28+D29+D30</f>
        <v>4287314467</v>
      </c>
    </row>
    <row r="32" spans="1:4" x14ac:dyDescent="0.2">
      <c r="A32" s="105" t="s">
        <v>46</v>
      </c>
      <c r="B32" s="251">
        <v>35</v>
      </c>
      <c r="C32" s="103">
        <f>+NEF!E586</f>
        <v>30589.5458</v>
      </c>
      <c r="D32" s="104">
        <f>+NEF!F586</f>
        <v>204157.83176190476</v>
      </c>
    </row>
    <row r="33" spans="1:4" x14ac:dyDescent="0.2">
      <c r="A33" s="30"/>
      <c r="B33" s="111"/>
      <c r="C33" s="428"/>
      <c r="D33" s="429"/>
    </row>
    <row r="34" spans="1:4" x14ac:dyDescent="0.2">
      <c r="A34" s="454" t="s">
        <v>204</v>
      </c>
      <c r="B34" s="455"/>
      <c r="C34" s="455"/>
      <c r="D34" s="456"/>
    </row>
    <row r="35" spans="1:4" x14ac:dyDescent="0.2">
      <c r="C35" s="48"/>
      <c r="D35" s="48"/>
    </row>
    <row r="36" spans="1:4" x14ac:dyDescent="0.2">
      <c r="B36" s="404"/>
      <c r="C36" s="48"/>
      <c r="D36" s="48"/>
    </row>
    <row r="37" spans="1:4" s="11" customFormat="1" x14ac:dyDescent="0.2">
      <c r="B37" s="404"/>
      <c r="C37" s="405"/>
      <c r="D37" s="405"/>
    </row>
    <row r="38" spans="1:4" x14ac:dyDescent="0.2">
      <c r="B38" s="404"/>
      <c r="C38" s="48"/>
      <c r="D38" s="48"/>
    </row>
    <row r="39" spans="1:4" x14ac:dyDescent="0.2">
      <c r="B39" s="404"/>
      <c r="C39" s="48"/>
      <c r="D39" s="48"/>
    </row>
    <row r="40" spans="1:4" x14ac:dyDescent="0.2">
      <c r="A40" s="406"/>
      <c r="B40" s="407"/>
      <c r="C40" s="452"/>
      <c r="D40" s="452"/>
    </row>
    <row r="41" spans="1:4" x14ac:dyDescent="0.2">
      <c r="A41" s="23"/>
      <c r="B41" s="408"/>
      <c r="C41" s="48"/>
      <c r="D41" s="52"/>
    </row>
    <row r="42" spans="1:4" x14ac:dyDescent="0.2">
      <c r="B42" s="404"/>
      <c r="C42" s="48"/>
      <c r="D42" s="48"/>
    </row>
    <row r="43" spans="1:4" x14ac:dyDescent="0.2">
      <c r="B43" s="404"/>
      <c r="C43" s="48"/>
      <c r="D43" s="48"/>
    </row>
    <row r="44" spans="1:4" x14ac:dyDescent="0.2">
      <c r="B44" s="404"/>
      <c r="C44" s="48"/>
      <c r="D44" s="48"/>
    </row>
    <row r="45" spans="1:4" x14ac:dyDescent="0.2">
      <c r="B45" s="404"/>
      <c r="C45" s="48"/>
      <c r="D45" s="48"/>
    </row>
    <row r="46" spans="1:4" x14ac:dyDescent="0.2">
      <c r="A46" s="295"/>
      <c r="B46" s="404"/>
      <c r="C46" s="452"/>
      <c r="D46" s="452"/>
    </row>
    <row r="47" spans="1:4" x14ac:dyDescent="0.2">
      <c r="C47" s="48"/>
      <c r="D47" s="48"/>
    </row>
    <row r="48" spans="1:4" x14ac:dyDescent="0.2">
      <c r="C48" s="48"/>
      <c r="D48" s="48"/>
    </row>
    <row r="49" spans="3:4" x14ac:dyDescent="0.2">
      <c r="C49" s="48"/>
      <c r="D49" s="48"/>
    </row>
    <row r="50" spans="3:4" x14ac:dyDescent="0.2">
      <c r="C50" s="48"/>
      <c r="D50" s="48"/>
    </row>
    <row r="51" spans="3:4" x14ac:dyDescent="0.2">
      <c r="C51" s="48"/>
      <c r="D51" s="48"/>
    </row>
    <row r="52" spans="3:4" x14ac:dyDescent="0.2">
      <c r="C52" s="48"/>
      <c r="D52" s="48"/>
    </row>
    <row r="53" spans="3:4" x14ac:dyDescent="0.2">
      <c r="C53" s="48"/>
      <c r="D53" s="48"/>
    </row>
    <row r="54" spans="3:4" x14ac:dyDescent="0.2">
      <c r="C54" s="48"/>
      <c r="D54" s="48"/>
    </row>
    <row r="55" spans="3:4" x14ac:dyDescent="0.2">
      <c r="C55" s="48"/>
      <c r="D55" s="48"/>
    </row>
  </sheetData>
  <mergeCells count="7">
    <mergeCell ref="C46:D46"/>
    <mergeCell ref="A7:D7"/>
    <mergeCell ref="A8:D8"/>
    <mergeCell ref="A9:D9"/>
    <mergeCell ref="A10:D10"/>
    <mergeCell ref="C40:D40"/>
    <mergeCell ref="A34:D34"/>
  </mergeCells>
  <hyperlinks>
    <hyperlink ref="B13" location="'Nota 25'!A1" display="'Nota 25'!A1" xr:uid="{00000000-0004-0000-0200-000000000000}"/>
    <hyperlink ref="B14" location="'Nota 26'!A1" display="'Nota 26'!A1" xr:uid="{00000000-0004-0000-0200-000001000000}"/>
    <hyperlink ref="B16" location="'Nota 27'!A1" display="'Nota 27'!A1" xr:uid="{00000000-0004-0000-0200-000002000000}"/>
    <hyperlink ref="B17" location="'Nota 27'!A1" display="'Nota 27'!A1" xr:uid="{00000000-0004-0000-0200-000003000000}"/>
    <hyperlink ref="B18" location="'Nota 28'!A1" display="'Nota 28'!A1" xr:uid="{00000000-0004-0000-0200-000004000000}"/>
    <hyperlink ref="B21" location="'Nota 29'!A1" display="'Nota 29'!A1" xr:uid="{00000000-0004-0000-0200-000005000000}"/>
    <hyperlink ref="B20" location="'Nota 29'!A1" display="'Nota 29'!A1" xr:uid="{00000000-0004-0000-0200-000006000000}"/>
    <hyperlink ref="B23" location="'Nota 30'!A1" display="'Nota 30'!A1" xr:uid="{00000000-0004-0000-0200-000007000000}"/>
    <hyperlink ref="B25" location="'Nota 31'!A1" display="'Nota 31'!A1" xr:uid="{00000000-0004-0000-0200-000008000000}"/>
    <hyperlink ref="B27" location="'Nota 32'!A1" display="'Nota 32'!A1" xr:uid="{00000000-0004-0000-0200-000009000000}"/>
    <hyperlink ref="B29" location="'Nota 33'!A1" display="'Nota 33'!A1" xr:uid="{00000000-0004-0000-0200-00000A000000}"/>
    <hyperlink ref="B30" location="'Nota 34'!A1" display="'Nota 34'!A1" xr:uid="{00000000-0004-0000-0200-00000B000000}"/>
    <hyperlink ref="B32" location="'Nota 35'!A1" display="'Nota 35'!A1" xr:uid="{00000000-0004-0000-0200-00000C000000}"/>
  </hyperlinks>
  <printOptions horizontalCentered="1"/>
  <pageMargins left="0.31496062992125984" right="0.70866141732283472" top="0.74803149606299213" bottom="0.74803149606299213" header="0.31496062992125984" footer="0.31496062992125984"/>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tabColor rgb="FF92D050"/>
  </sheetPr>
  <dimension ref="A1:G46"/>
  <sheetViews>
    <sheetView showGridLines="0" topLeftCell="A8" zoomScale="84" zoomScaleNormal="84" workbookViewId="0">
      <selection activeCell="O66" sqref="O66"/>
    </sheetView>
  </sheetViews>
  <sheetFormatPr baseColWidth="10" defaultColWidth="10.85546875" defaultRowHeight="12.75" x14ac:dyDescent="0.2"/>
  <cols>
    <col min="1" max="1" width="61.5703125" style="1" customWidth="1"/>
    <col min="2" max="2" width="21.140625" style="14" customWidth="1"/>
    <col min="3" max="3" width="27.5703125" style="14" customWidth="1"/>
    <col min="4" max="4" width="2.42578125" style="1" customWidth="1"/>
    <col min="5" max="5" width="5.42578125" style="1" customWidth="1"/>
    <col min="6" max="6" width="2.28515625" style="1" customWidth="1"/>
    <col min="7" max="7" width="4.42578125" style="1" customWidth="1"/>
    <col min="8" max="16384" width="10.85546875" style="1"/>
  </cols>
  <sheetData>
    <row r="1" spans="1:7" s="92" customFormat="1" x14ac:dyDescent="0.2">
      <c r="A1" s="91" t="s">
        <v>265</v>
      </c>
      <c r="B1" s="264"/>
      <c r="C1" s="264"/>
    </row>
    <row r="2" spans="1:7" x14ac:dyDescent="0.2">
      <c r="A2" s="9"/>
      <c r="B2" s="68"/>
      <c r="C2" s="68"/>
    </row>
    <row r="3" spans="1:7" hidden="1" x14ac:dyDescent="0.2">
      <c r="A3" s="457"/>
      <c r="B3" s="457"/>
      <c r="C3" s="457"/>
    </row>
    <row r="4" spans="1:7" x14ac:dyDescent="0.2">
      <c r="A4" s="9"/>
      <c r="B4" s="68"/>
      <c r="C4" s="68"/>
    </row>
    <row r="5" spans="1:7" x14ac:dyDescent="0.2">
      <c r="A5" s="443" t="s">
        <v>241</v>
      </c>
      <c r="B5" s="443"/>
      <c r="C5" s="443"/>
    </row>
    <row r="6" spans="1:7" x14ac:dyDescent="0.2">
      <c r="A6" s="443" t="s">
        <v>338</v>
      </c>
      <c r="B6" s="443"/>
      <c r="C6" s="443"/>
      <c r="D6" s="443"/>
      <c r="E6" s="443"/>
      <c r="F6" s="443"/>
      <c r="G6" s="443"/>
    </row>
    <row r="7" spans="1:7" x14ac:dyDescent="0.2">
      <c r="A7" s="444" t="s">
        <v>163</v>
      </c>
      <c r="B7" s="444"/>
      <c r="C7" s="444"/>
    </row>
    <row r="8" spans="1:7" x14ac:dyDescent="0.2">
      <c r="A8" s="444" t="s">
        <v>148</v>
      </c>
      <c r="B8" s="444"/>
      <c r="C8" s="444"/>
    </row>
    <row r="9" spans="1:7" x14ac:dyDescent="0.2">
      <c r="A9" s="73"/>
      <c r="B9" s="75"/>
      <c r="C9" s="75"/>
    </row>
    <row r="10" spans="1:7" x14ac:dyDescent="0.2">
      <c r="A10" s="73"/>
      <c r="B10" s="75"/>
      <c r="C10" s="75"/>
    </row>
    <row r="11" spans="1:7" x14ac:dyDescent="0.2">
      <c r="A11" s="239"/>
      <c r="B11" s="285">
        <v>45930</v>
      </c>
      <c r="C11" s="286">
        <v>45565</v>
      </c>
    </row>
    <row r="12" spans="1:7" x14ac:dyDescent="0.2">
      <c r="A12" s="76"/>
      <c r="B12" s="77"/>
      <c r="C12" s="78"/>
    </row>
    <row r="13" spans="1:7" x14ac:dyDescent="0.2">
      <c r="A13" s="79" t="s">
        <v>150</v>
      </c>
      <c r="B13" s="80"/>
      <c r="C13" s="81"/>
    </row>
    <row r="14" spans="1:7" x14ac:dyDescent="0.2">
      <c r="A14" s="21" t="s">
        <v>213</v>
      </c>
      <c r="B14" s="82">
        <v>44938514546</v>
      </c>
      <c r="C14" s="83">
        <v>82815663271</v>
      </c>
    </row>
    <row r="15" spans="1:7" x14ac:dyDescent="0.2">
      <c r="A15" s="21" t="s">
        <v>25</v>
      </c>
      <c r="B15" s="82">
        <v>-23839960575</v>
      </c>
      <c r="C15" s="83">
        <v>-32788187595</v>
      </c>
      <c r="F15" s="10"/>
    </row>
    <row r="16" spans="1:7" s="7" customFormat="1" x14ac:dyDescent="0.2">
      <c r="A16" s="105" t="s">
        <v>26</v>
      </c>
      <c r="B16" s="192">
        <v>21098553971</v>
      </c>
      <c r="C16" s="403">
        <v>-367842691</v>
      </c>
      <c r="F16" s="287"/>
    </row>
    <row r="17" spans="1:6" x14ac:dyDescent="0.2">
      <c r="A17" s="21" t="s">
        <v>60</v>
      </c>
      <c r="B17" s="82">
        <v>-4147435634</v>
      </c>
      <c r="C17" s="83">
        <v>-3476184530</v>
      </c>
      <c r="F17" s="10"/>
    </row>
    <row r="18" spans="1:6" x14ac:dyDescent="0.2">
      <c r="A18" s="21" t="s">
        <v>214</v>
      </c>
      <c r="B18" s="82">
        <v>-12612428808</v>
      </c>
      <c r="C18" s="83">
        <v>-12519143655</v>
      </c>
      <c r="F18" s="10"/>
    </row>
    <row r="19" spans="1:6" x14ac:dyDescent="0.2">
      <c r="A19" s="21" t="s">
        <v>149</v>
      </c>
      <c r="B19" s="82">
        <v>-917933086</v>
      </c>
      <c r="C19" s="83">
        <v>0</v>
      </c>
      <c r="F19" s="10"/>
    </row>
    <row r="20" spans="1:6" x14ac:dyDescent="0.2">
      <c r="A20" s="240" t="s">
        <v>27</v>
      </c>
      <c r="B20" s="241">
        <f>SUM(B14:B19)</f>
        <v>24519310414</v>
      </c>
      <c r="C20" s="242">
        <v>33664304800</v>
      </c>
    </row>
    <row r="21" spans="1:6" x14ac:dyDescent="0.2">
      <c r="A21" s="21"/>
      <c r="B21" s="82"/>
      <c r="C21" s="83"/>
    </row>
    <row r="22" spans="1:6" x14ac:dyDescent="0.2">
      <c r="A22" s="79" t="s">
        <v>151</v>
      </c>
      <c r="B22" s="82"/>
      <c r="C22" s="83"/>
    </row>
    <row r="23" spans="1:6" x14ac:dyDescent="0.2">
      <c r="A23" s="21" t="s">
        <v>215</v>
      </c>
      <c r="B23" s="82">
        <v>-6353771366</v>
      </c>
      <c r="C23" s="83">
        <v>-2508174558</v>
      </c>
      <c r="F23" s="10"/>
    </row>
    <row r="24" spans="1:6" x14ac:dyDescent="0.2">
      <c r="A24" s="21" t="s">
        <v>28</v>
      </c>
      <c r="B24" s="82">
        <v>0</v>
      </c>
      <c r="C24" s="83">
        <v>0</v>
      </c>
      <c r="F24" s="10"/>
    </row>
    <row r="25" spans="1:6" x14ac:dyDescent="0.2">
      <c r="A25" s="21" t="s">
        <v>29</v>
      </c>
      <c r="B25" s="82">
        <v>0</v>
      </c>
      <c r="C25" s="83">
        <v>0</v>
      </c>
    </row>
    <row r="26" spans="1:6" x14ac:dyDescent="0.2">
      <c r="A26" s="21" t="s">
        <v>61</v>
      </c>
      <c r="B26" s="82">
        <v>0</v>
      </c>
      <c r="C26" s="83">
        <v>0</v>
      </c>
    </row>
    <row r="27" spans="1:6" x14ac:dyDescent="0.2">
      <c r="A27" s="21" t="s">
        <v>62</v>
      </c>
      <c r="B27" s="82"/>
      <c r="C27" s="83"/>
    </row>
    <row r="28" spans="1:6" x14ac:dyDescent="0.2">
      <c r="A28" s="21" t="s">
        <v>152</v>
      </c>
      <c r="B28" s="82">
        <v>-4996630032</v>
      </c>
      <c r="C28" s="83">
        <v>-1986292144</v>
      </c>
    </row>
    <row r="29" spans="1:6" x14ac:dyDescent="0.2">
      <c r="A29" s="240" t="s">
        <v>30</v>
      </c>
      <c r="B29" s="241">
        <f>SUM(B23:B28)</f>
        <v>-11350401398</v>
      </c>
      <c r="C29" s="242">
        <v>-4494466702</v>
      </c>
    </row>
    <row r="30" spans="1:6" x14ac:dyDescent="0.2">
      <c r="A30" s="21"/>
      <c r="B30" s="82"/>
      <c r="C30" s="83"/>
    </row>
    <row r="31" spans="1:6" x14ac:dyDescent="0.2">
      <c r="A31" s="79" t="s">
        <v>153</v>
      </c>
      <c r="B31" s="82"/>
      <c r="C31" s="83"/>
    </row>
    <row r="32" spans="1:6" x14ac:dyDescent="0.2">
      <c r="A32" s="21" t="s">
        <v>216</v>
      </c>
      <c r="B32" s="82">
        <v>19418586807</v>
      </c>
      <c r="C32" s="83">
        <v>-19888397304</v>
      </c>
    </row>
    <row r="33" spans="1:3" x14ac:dyDescent="0.2">
      <c r="A33" s="21" t="s">
        <v>64</v>
      </c>
      <c r="B33" s="82">
        <v>0</v>
      </c>
      <c r="C33" s="83">
        <v>0</v>
      </c>
    </row>
    <row r="34" spans="1:3" x14ac:dyDescent="0.2">
      <c r="A34" s="21" t="s">
        <v>63</v>
      </c>
      <c r="B34" s="82">
        <v>-9515334693</v>
      </c>
      <c r="C34" s="83">
        <v>-9220283910</v>
      </c>
    </row>
    <row r="35" spans="1:3" x14ac:dyDescent="0.2">
      <c r="A35" s="240" t="s">
        <v>217</v>
      </c>
      <c r="B35" s="241">
        <f>B32+B33+B34</f>
        <v>9903252114</v>
      </c>
      <c r="C35" s="242">
        <v>-29108681214</v>
      </c>
    </row>
    <row r="36" spans="1:3" x14ac:dyDescent="0.2">
      <c r="A36" s="84"/>
      <c r="B36" s="85"/>
      <c r="C36" s="86"/>
    </row>
    <row r="37" spans="1:3" x14ac:dyDescent="0.2">
      <c r="A37" s="87" t="s">
        <v>65</v>
      </c>
      <c r="B37" s="82">
        <v>1973607159</v>
      </c>
      <c r="C37" s="83">
        <v>61156884</v>
      </c>
    </row>
    <row r="38" spans="1:3" x14ac:dyDescent="0.2">
      <c r="A38" s="87" t="s">
        <v>66</v>
      </c>
      <c r="B38" s="82">
        <v>336489326</v>
      </c>
      <c r="C38" s="83">
        <v>0</v>
      </c>
    </row>
    <row r="39" spans="1:3" x14ac:dyDescent="0.2">
      <c r="A39" s="87" t="s">
        <v>67</v>
      </c>
      <c r="B39" s="82">
        <v>1837130430</v>
      </c>
      <c r="C39" s="83">
        <v>3346813037</v>
      </c>
    </row>
    <row r="40" spans="1:3" x14ac:dyDescent="0.2">
      <c r="A40" s="30"/>
      <c r="B40" s="88"/>
      <c r="C40" s="89"/>
    </row>
    <row r="41" spans="1:3" x14ac:dyDescent="0.2">
      <c r="A41" s="240" t="s">
        <v>31</v>
      </c>
      <c r="B41" s="241">
        <f>+SUM(B37:B39)</f>
        <v>4147226915</v>
      </c>
      <c r="C41" s="242">
        <v>3407969921</v>
      </c>
    </row>
    <row r="42" spans="1:3" x14ac:dyDescent="0.2">
      <c r="B42" s="12">
        <f>+B41-BG!F14</f>
        <v>0</v>
      </c>
      <c r="C42" s="12">
        <f>+C41-BG!G14</f>
        <v>0</v>
      </c>
    </row>
    <row r="43" spans="1:3" x14ac:dyDescent="0.2">
      <c r="A43" s="1" t="s">
        <v>204</v>
      </c>
      <c r="B43" s="13"/>
      <c r="C43" s="49"/>
    </row>
    <row r="44" spans="1:3" x14ac:dyDescent="0.2">
      <c r="B44" s="13"/>
      <c r="C44" s="13"/>
    </row>
    <row r="45" spans="1:3" x14ac:dyDescent="0.2">
      <c r="B45" s="13"/>
      <c r="C45" s="13"/>
    </row>
    <row r="46" spans="1:3" x14ac:dyDescent="0.2">
      <c r="B46" s="13"/>
      <c r="C46" s="13"/>
    </row>
  </sheetData>
  <mergeCells count="5">
    <mergeCell ref="A3:C3"/>
    <mergeCell ref="A5:C5"/>
    <mergeCell ref="A7:C7"/>
    <mergeCell ref="A8:C8"/>
    <mergeCell ref="A6:G6"/>
  </mergeCells>
  <pageMargins left="0.70866141732283472" right="0.70866141732283472" top="0.74803149606299213" bottom="0.74803149606299213" header="0.31496062992125984" footer="0.31496062992125984"/>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tabColor rgb="FF92D050"/>
  </sheetPr>
  <dimension ref="A1:V50"/>
  <sheetViews>
    <sheetView showGridLines="0" topLeftCell="B31" zoomScale="85" zoomScaleNormal="85" workbookViewId="0">
      <selection activeCell="P43" sqref="P43"/>
    </sheetView>
  </sheetViews>
  <sheetFormatPr baseColWidth="10" defaultColWidth="11.42578125" defaultRowHeight="12.75" x14ac:dyDescent="0.2"/>
  <cols>
    <col min="1" max="1" width="44" style="1" customWidth="1"/>
    <col min="2" max="2" width="0.85546875" style="1" customWidth="1"/>
    <col min="3" max="3" width="18.42578125" style="14" customWidth="1"/>
    <col min="4" max="4" width="2.5703125" style="14" hidden="1" customWidth="1"/>
    <col min="5" max="5" width="1" style="20" customWidth="1"/>
    <col min="6" max="6" width="16.5703125" style="14" customWidth="1"/>
    <col min="7" max="7" width="0.85546875" style="20" customWidth="1"/>
    <col min="8" max="8" width="18.85546875" style="14" customWidth="1"/>
    <col min="9" max="9" width="1" style="20" customWidth="1"/>
    <col min="10" max="10" width="20" style="14" customWidth="1"/>
    <col min="11" max="11" width="0.7109375" style="20" customWidth="1"/>
    <col min="12" max="12" width="18.42578125" style="14" customWidth="1"/>
    <col min="13" max="13" width="0.7109375" style="20" customWidth="1"/>
    <col min="14" max="14" width="20.42578125" style="14" customWidth="1"/>
    <col min="15" max="15" width="1.140625" style="20" customWidth="1"/>
    <col min="16" max="16" width="19.7109375" style="14" customWidth="1"/>
    <col min="17" max="17" width="1.140625" style="12" customWidth="1"/>
    <col min="18" max="18" width="17.42578125" style="1" bestFit="1" customWidth="1"/>
    <col min="19" max="19" width="1.140625" style="1" customWidth="1"/>
    <col min="20" max="20" width="17.5703125" style="1" customWidth="1"/>
    <col min="21" max="21" width="17.5703125" style="1" bestFit="1" customWidth="1"/>
    <col min="22" max="22" width="16.5703125" style="1" bestFit="1" customWidth="1"/>
    <col min="23" max="16384" width="11.42578125" style="1"/>
  </cols>
  <sheetData>
    <row r="1" spans="1:22" s="92" customFormat="1" ht="15" x14ac:dyDescent="0.2">
      <c r="A1" s="91" t="s">
        <v>265</v>
      </c>
      <c r="C1" s="264"/>
      <c r="D1" s="264"/>
      <c r="E1" s="265"/>
      <c r="F1" s="264"/>
      <c r="G1" s="265"/>
      <c r="H1" s="266"/>
      <c r="I1" s="265"/>
      <c r="J1" s="264"/>
      <c r="K1" s="265"/>
      <c r="L1" s="264"/>
      <c r="M1" s="265"/>
      <c r="N1" s="264"/>
      <c r="O1" s="265"/>
      <c r="P1" s="264"/>
      <c r="Q1" s="264"/>
    </row>
    <row r="3" spans="1:22" s="9" customFormat="1" ht="15" x14ac:dyDescent="0.25">
      <c r="C3" s="68"/>
      <c r="D3" s="68"/>
      <c r="E3" s="271"/>
      <c r="F3" s="68"/>
      <c r="G3" s="271"/>
      <c r="H3" s="68"/>
      <c r="I3" s="271"/>
      <c r="J3" s="68"/>
      <c r="K3" s="271"/>
      <c r="L3" s="68"/>
      <c r="M3" s="271"/>
      <c r="N3" s="31"/>
      <c r="O3" s="271"/>
      <c r="P3" s="68"/>
      <c r="Q3" s="68"/>
    </row>
    <row r="4" spans="1:22" s="9" customFormat="1" ht="15" x14ac:dyDescent="0.25">
      <c r="B4" s="31"/>
      <c r="C4" s="31"/>
      <c r="D4" s="31"/>
      <c r="E4" s="31"/>
      <c r="F4" s="31" t="s">
        <v>240</v>
      </c>
      <c r="G4" s="31"/>
      <c r="H4" s="31"/>
      <c r="I4" s="31"/>
      <c r="J4" s="31"/>
      <c r="K4" s="31"/>
      <c r="L4" s="31"/>
      <c r="M4" s="31"/>
      <c r="N4" s="31"/>
      <c r="O4" s="31"/>
      <c r="P4" s="31"/>
      <c r="Q4" s="68"/>
    </row>
    <row r="5" spans="1:22" s="9" customFormat="1" ht="15" x14ac:dyDescent="0.25">
      <c r="A5" s="31"/>
      <c r="B5" s="31"/>
      <c r="C5" s="31"/>
      <c r="D5" s="31"/>
      <c r="E5" s="31"/>
      <c r="F5" s="31"/>
      <c r="G5" s="31"/>
      <c r="H5" s="31" t="s">
        <v>338</v>
      </c>
      <c r="I5" s="31"/>
      <c r="J5" s="31"/>
      <c r="K5" s="31"/>
      <c r="L5" s="68"/>
      <c r="M5" s="31"/>
      <c r="N5" s="31"/>
      <c r="O5" s="15"/>
      <c r="P5" s="31"/>
      <c r="Q5" s="69"/>
    </row>
    <row r="6" spans="1:22" s="9" customFormat="1" ht="14.25" x14ac:dyDescent="0.2">
      <c r="A6" s="272"/>
      <c r="B6" s="272"/>
      <c r="C6" s="272"/>
      <c r="D6" s="272"/>
      <c r="E6" s="272"/>
      <c r="F6" s="272"/>
      <c r="G6" s="272"/>
      <c r="H6" s="272" t="s">
        <v>163</v>
      </c>
      <c r="I6" s="272"/>
      <c r="J6" s="272"/>
      <c r="K6" s="272"/>
      <c r="L6" s="68"/>
      <c r="M6" s="272"/>
      <c r="N6" s="272"/>
      <c r="P6" s="272"/>
      <c r="Q6" s="69"/>
    </row>
    <row r="7" spans="1:22" s="9" customFormat="1" ht="14.25" x14ac:dyDescent="0.2">
      <c r="A7" s="460" t="s">
        <v>148</v>
      </c>
      <c r="B7" s="460"/>
      <c r="C7" s="460"/>
      <c r="D7" s="460"/>
      <c r="E7" s="460"/>
      <c r="F7" s="460"/>
      <c r="G7" s="460"/>
      <c r="H7" s="460"/>
      <c r="I7" s="460"/>
      <c r="J7" s="460"/>
      <c r="K7" s="460"/>
      <c r="L7" s="460"/>
      <c r="M7" s="460"/>
      <c r="N7" s="460"/>
      <c r="O7" s="460"/>
      <c r="P7" s="460"/>
      <c r="Q7" s="68"/>
    </row>
    <row r="8" spans="1:22" s="9" customFormat="1" ht="14.25" x14ac:dyDescent="0.2">
      <c r="A8" s="272"/>
      <c r="B8" s="272"/>
      <c r="C8" s="272"/>
      <c r="D8" s="272"/>
      <c r="E8" s="272"/>
      <c r="F8" s="272"/>
      <c r="G8" s="272"/>
      <c r="H8" s="272"/>
      <c r="I8" s="272"/>
      <c r="J8" s="272"/>
      <c r="K8" s="272"/>
      <c r="L8" s="272"/>
      <c r="M8" s="272"/>
      <c r="N8" s="272"/>
      <c r="O8" s="272"/>
      <c r="P8" s="272"/>
      <c r="Q8" s="68"/>
    </row>
    <row r="9" spans="1:22" s="9" customFormat="1" ht="14.25" x14ac:dyDescent="0.2">
      <c r="A9" s="272"/>
      <c r="B9" s="272"/>
      <c r="C9" s="272"/>
      <c r="D9" s="272"/>
      <c r="E9" s="272"/>
      <c r="F9" s="272"/>
      <c r="G9" s="272"/>
      <c r="H9" s="272"/>
      <c r="I9" s="272"/>
      <c r="J9" s="272"/>
      <c r="K9" s="272"/>
      <c r="L9" s="272"/>
      <c r="M9" s="272"/>
      <c r="N9" s="272"/>
      <c r="O9" s="272"/>
      <c r="P9" s="272"/>
      <c r="Q9" s="68"/>
      <c r="U9" s="68"/>
    </row>
    <row r="10" spans="1:22" s="9" customFormat="1" ht="25.5" customHeight="1" x14ac:dyDescent="0.2">
      <c r="A10" s="273"/>
      <c r="B10" s="273"/>
      <c r="C10" s="463" t="s">
        <v>154</v>
      </c>
      <c r="D10" s="464"/>
      <c r="E10" s="464"/>
      <c r="F10" s="465"/>
      <c r="G10" s="273"/>
      <c r="H10" s="273"/>
      <c r="I10" s="273"/>
      <c r="J10" s="273"/>
      <c r="K10" s="273"/>
      <c r="L10" s="463" t="s">
        <v>212</v>
      </c>
      <c r="M10" s="464"/>
      <c r="N10" s="464"/>
      <c r="O10" s="464"/>
      <c r="P10" s="466"/>
      <c r="Q10" s="68"/>
      <c r="U10" s="68"/>
    </row>
    <row r="11" spans="1:22" s="9" customFormat="1" ht="15" customHeight="1" x14ac:dyDescent="0.2">
      <c r="A11" s="462"/>
      <c r="C11" s="458" t="s">
        <v>49</v>
      </c>
      <c r="D11" s="75" t="s">
        <v>23</v>
      </c>
      <c r="E11" s="274"/>
      <c r="F11" s="458" t="s">
        <v>50</v>
      </c>
      <c r="G11" s="274"/>
      <c r="H11" s="458" t="s">
        <v>19</v>
      </c>
      <c r="I11" s="274"/>
      <c r="J11" s="458" t="s">
        <v>51</v>
      </c>
      <c r="K11" s="274"/>
      <c r="L11" s="461" t="s">
        <v>52</v>
      </c>
      <c r="M11" s="274"/>
      <c r="N11" s="461" t="s">
        <v>53</v>
      </c>
      <c r="O11" s="274"/>
      <c r="P11" s="461" t="s">
        <v>20</v>
      </c>
      <c r="Q11" s="68"/>
      <c r="R11" s="458" t="s">
        <v>54</v>
      </c>
      <c r="S11" s="274"/>
      <c r="T11" s="458" t="s">
        <v>2</v>
      </c>
    </row>
    <row r="12" spans="1:22" s="9" customFormat="1" ht="15.75" customHeight="1" x14ac:dyDescent="0.2">
      <c r="A12" s="462"/>
      <c r="C12" s="459"/>
      <c r="D12" s="75" t="s">
        <v>24</v>
      </c>
      <c r="E12" s="274"/>
      <c r="F12" s="459"/>
      <c r="G12" s="274"/>
      <c r="H12" s="459"/>
      <c r="I12" s="274"/>
      <c r="J12" s="459"/>
      <c r="K12" s="274"/>
      <c r="L12" s="459"/>
      <c r="M12" s="274"/>
      <c r="N12" s="459"/>
      <c r="O12" s="274"/>
      <c r="P12" s="459" t="s">
        <v>2</v>
      </c>
      <c r="Q12" s="68"/>
      <c r="R12" s="459"/>
      <c r="S12" s="274"/>
      <c r="T12" s="459"/>
    </row>
    <row r="13" spans="1:22" s="9" customFormat="1" ht="7.5" customHeight="1" x14ac:dyDescent="0.2">
      <c r="C13" s="68"/>
      <c r="D13" s="68"/>
      <c r="E13" s="271"/>
      <c r="F13" s="68"/>
      <c r="G13" s="271"/>
      <c r="H13" s="68"/>
      <c r="I13" s="271"/>
      <c r="J13" s="68"/>
      <c r="K13" s="271"/>
      <c r="L13" s="68"/>
      <c r="M13" s="271"/>
      <c r="N13" s="68"/>
      <c r="O13" s="271"/>
      <c r="P13" s="68"/>
      <c r="Q13" s="68"/>
    </row>
    <row r="14" spans="1:22" s="9" customFormat="1" x14ac:dyDescent="0.2">
      <c r="A14" s="267" t="s">
        <v>311</v>
      </c>
      <c r="C14" s="176">
        <v>20500000000</v>
      </c>
      <c r="D14" s="42">
        <v>0</v>
      </c>
      <c r="E14" s="275"/>
      <c r="F14" s="176">
        <v>0</v>
      </c>
      <c r="G14" s="275">
        <v>0</v>
      </c>
      <c r="H14" s="176">
        <v>770442553</v>
      </c>
      <c r="I14" s="275"/>
      <c r="J14" s="176">
        <v>884683575</v>
      </c>
      <c r="K14" s="275"/>
      <c r="L14" s="176">
        <v>4183251441</v>
      </c>
      <c r="M14" s="275"/>
      <c r="N14" s="176">
        <v>16271231082</v>
      </c>
      <c r="O14" s="275"/>
      <c r="P14" s="176">
        <v>13783048539</v>
      </c>
      <c r="Q14" s="42"/>
      <c r="R14" s="176">
        <v>0</v>
      </c>
      <c r="S14" s="42"/>
      <c r="T14" s="176">
        <v>56392657190</v>
      </c>
      <c r="U14" s="68"/>
      <c r="V14" s="68"/>
    </row>
    <row r="15" spans="1:22" s="9" customFormat="1" x14ac:dyDescent="0.2">
      <c r="C15" s="42"/>
      <c r="D15" s="42"/>
      <c r="E15" s="275"/>
      <c r="F15" s="42"/>
      <c r="G15" s="275"/>
      <c r="H15" s="42"/>
      <c r="I15" s="275"/>
      <c r="J15" s="42"/>
      <c r="K15" s="275"/>
      <c r="L15" s="42"/>
      <c r="M15" s="275"/>
      <c r="N15" s="42"/>
      <c r="O15" s="275"/>
      <c r="P15" s="42"/>
      <c r="Q15" s="42"/>
      <c r="R15" s="42"/>
      <c r="S15" s="42"/>
      <c r="T15" s="42"/>
      <c r="U15" s="68"/>
    </row>
    <row r="16" spans="1:22" s="9" customFormat="1" x14ac:dyDescent="0.2">
      <c r="A16" s="267" t="s">
        <v>48</v>
      </c>
      <c r="C16" s="176">
        <f>+C14+C15</f>
        <v>20500000000</v>
      </c>
      <c r="D16" s="42"/>
      <c r="E16" s="275"/>
      <c r="F16" s="176">
        <f>+F14+F15</f>
        <v>0</v>
      </c>
      <c r="G16" s="275"/>
      <c r="H16" s="176">
        <f>+H14+H15</f>
        <v>770442553</v>
      </c>
      <c r="I16" s="275"/>
      <c r="J16" s="176">
        <f>+J14+J15</f>
        <v>884683575</v>
      </c>
      <c r="K16" s="275"/>
      <c r="L16" s="176">
        <f>+L14+L15</f>
        <v>4183251441</v>
      </c>
      <c r="M16" s="275"/>
      <c r="N16" s="176">
        <f>+N14+N15</f>
        <v>16271231082</v>
      </c>
      <c r="O16" s="275"/>
      <c r="P16" s="176">
        <f>+P14+P15</f>
        <v>13783048539</v>
      </c>
      <c r="Q16" s="42"/>
      <c r="R16" s="176">
        <f>+R14+R15</f>
        <v>0</v>
      </c>
      <c r="S16" s="42"/>
      <c r="T16" s="176">
        <f>+SUM(C16:S16)</f>
        <v>56392657190</v>
      </c>
      <c r="U16" s="68"/>
      <c r="V16" s="68"/>
    </row>
    <row r="17" spans="1:20" s="9" customFormat="1" x14ac:dyDescent="0.2">
      <c r="A17" s="276"/>
      <c r="C17" s="42"/>
      <c r="D17" s="42"/>
      <c r="E17" s="275"/>
      <c r="F17" s="42"/>
      <c r="G17" s="275"/>
      <c r="H17" s="42"/>
      <c r="I17" s="275"/>
      <c r="J17" s="42"/>
      <c r="K17" s="275"/>
      <c r="L17" s="42"/>
      <c r="M17" s="275"/>
      <c r="N17" s="42"/>
      <c r="O17" s="275"/>
      <c r="P17" s="42"/>
      <c r="Q17" s="42"/>
      <c r="R17" s="123"/>
      <c r="S17" s="123"/>
      <c r="T17" s="123"/>
    </row>
    <row r="18" spans="1:20" s="9" customFormat="1" x14ac:dyDescent="0.2">
      <c r="A18" s="267" t="s">
        <v>55</v>
      </c>
      <c r="C18" s="176"/>
      <c r="D18" s="42"/>
      <c r="E18" s="275"/>
      <c r="F18" s="176"/>
      <c r="G18" s="275"/>
      <c r="H18" s="176"/>
      <c r="I18" s="275"/>
      <c r="J18" s="176"/>
      <c r="K18" s="275"/>
      <c r="L18" s="176"/>
      <c r="M18" s="275"/>
      <c r="N18" s="176"/>
      <c r="O18" s="275"/>
      <c r="P18" s="176"/>
      <c r="Q18" s="42"/>
      <c r="R18" s="176"/>
      <c r="S18" s="42"/>
      <c r="T18" s="176"/>
    </row>
    <row r="19" spans="1:20" s="9" customFormat="1" x14ac:dyDescent="0.2">
      <c r="A19" s="277"/>
      <c r="C19" s="42"/>
      <c r="D19" s="42"/>
      <c r="E19" s="275"/>
      <c r="F19" s="42"/>
      <c r="G19" s="275"/>
      <c r="H19" s="42"/>
      <c r="I19" s="275"/>
      <c r="J19" s="42"/>
      <c r="K19" s="275"/>
      <c r="L19" s="42"/>
      <c r="M19" s="275"/>
      <c r="N19" s="42"/>
      <c r="O19" s="275"/>
      <c r="P19" s="42"/>
      <c r="Q19" s="42"/>
      <c r="R19" s="123"/>
      <c r="S19" s="123"/>
      <c r="T19" s="123"/>
    </row>
    <row r="20" spans="1:20" s="9" customFormat="1" x14ac:dyDescent="0.2">
      <c r="A20" s="268" t="s">
        <v>56</v>
      </c>
      <c r="C20" s="278"/>
      <c r="D20" s="42"/>
      <c r="E20" s="275"/>
      <c r="F20" s="278"/>
      <c r="G20" s="275"/>
      <c r="H20" s="278"/>
      <c r="I20" s="275"/>
      <c r="J20" s="278"/>
      <c r="K20" s="275"/>
      <c r="L20" s="278"/>
      <c r="M20" s="275"/>
      <c r="N20" s="278"/>
      <c r="O20" s="275"/>
      <c r="P20" s="278"/>
      <c r="Q20" s="42"/>
      <c r="R20" s="278"/>
      <c r="S20" s="42"/>
      <c r="T20" s="278">
        <f>+SUM(C20:S20)</f>
        <v>0</v>
      </c>
    </row>
    <row r="21" spans="1:20" s="9" customFormat="1" x14ac:dyDescent="0.2">
      <c r="A21" s="269" t="s">
        <v>59</v>
      </c>
      <c r="C21" s="279"/>
      <c r="D21" s="42"/>
      <c r="E21" s="275"/>
      <c r="F21" s="279"/>
      <c r="G21" s="275"/>
      <c r="H21" s="279"/>
      <c r="I21" s="275"/>
      <c r="J21" s="279"/>
      <c r="K21" s="275"/>
      <c r="L21" s="279"/>
      <c r="M21" s="275"/>
      <c r="N21" s="279"/>
      <c r="O21" s="275"/>
      <c r="P21" s="279"/>
      <c r="Q21" s="42"/>
      <c r="R21" s="279"/>
      <c r="S21" s="42"/>
      <c r="T21" s="279"/>
    </row>
    <row r="22" spans="1:20" s="9" customFormat="1" x14ac:dyDescent="0.2">
      <c r="A22" s="269" t="s">
        <v>330</v>
      </c>
      <c r="C22" s="279">
        <v>500000000</v>
      </c>
      <c r="D22" s="42"/>
      <c r="E22" s="275"/>
      <c r="F22" s="279"/>
      <c r="G22" s="275"/>
      <c r="H22" s="279"/>
      <c r="I22" s="275"/>
      <c r="J22" s="279"/>
      <c r="K22" s="275"/>
      <c r="L22" s="279"/>
      <c r="M22" s="275"/>
      <c r="N22" s="279"/>
      <c r="O22" s="275"/>
      <c r="P22" s="279">
        <v>0</v>
      </c>
      <c r="Q22" s="42"/>
      <c r="R22" s="279"/>
      <c r="S22" s="42"/>
      <c r="T22" s="279">
        <f t="shared" ref="T22:T27" si="0">+SUM(C22:S22)</f>
        <v>500000000</v>
      </c>
    </row>
    <row r="23" spans="1:20" s="9" customFormat="1" x14ac:dyDescent="0.2">
      <c r="A23" s="269" t="s">
        <v>287</v>
      </c>
      <c r="C23" s="279"/>
      <c r="D23" s="42"/>
      <c r="E23" s="275"/>
      <c r="F23" s="279"/>
      <c r="G23" s="275"/>
      <c r="H23" s="279"/>
      <c r="I23" s="275"/>
      <c r="J23" s="279"/>
      <c r="K23" s="275"/>
      <c r="L23" s="279">
        <v>689152427</v>
      </c>
      <c r="M23" s="275"/>
      <c r="N23" s="279"/>
      <c r="O23" s="275"/>
      <c r="P23" s="279">
        <v>-689152427</v>
      </c>
      <c r="Q23" s="42"/>
      <c r="R23" s="279"/>
      <c r="S23" s="42"/>
      <c r="T23" s="279">
        <f t="shared" si="0"/>
        <v>0</v>
      </c>
    </row>
    <row r="24" spans="1:20" s="9" customFormat="1" x14ac:dyDescent="0.2">
      <c r="A24" s="269" t="s">
        <v>288</v>
      </c>
      <c r="C24" s="279"/>
      <c r="D24" s="42"/>
      <c r="E24" s="275"/>
      <c r="F24" s="279"/>
      <c r="G24" s="275"/>
      <c r="H24" s="279"/>
      <c r="I24" s="275"/>
      <c r="J24" s="279"/>
      <c r="K24" s="275"/>
      <c r="L24" s="279"/>
      <c r="M24" s="275"/>
      <c r="N24" s="279">
        <v>2426642862</v>
      </c>
      <c r="O24" s="275"/>
      <c r="P24" s="279">
        <v>0</v>
      </c>
      <c r="Q24" s="42"/>
      <c r="R24" s="279"/>
      <c r="S24" s="42"/>
      <c r="T24" s="279">
        <f t="shared" si="0"/>
        <v>2426642862</v>
      </c>
    </row>
    <row r="25" spans="1:20" s="9" customFormat="1" x14ac:dyDescent="0.2">
      <c r="A25" s="269" t="s">
        <v>56</v>
      </c>
      <c r="C25" s="279"/>
      <c r="D25" s="42"/>
      <c r="E25" s="275"/>
      <c r="F25" s="279"/>
      <c r="G25" s="275"/>
      <c r="H25" s="279"/>
      <c r="I25" s="275"/>
      <c r="J25" s="279"/>
      <c r="K25" s="275"/>
      <c r="L25" s="279"/>
      <c r="M25" s="275"/>
      <c r="N25" s="279"/>
      <c r="O25" s="275"/>
      <c r="P25" s="279">
        <v>0</v>
      </c>
      <c r="Q25" s="42"/>
      <c r="R25" s="279"/>
      <c r="S25" s="42"/>
      <c r="T25" s="279">
        <f t="shared" si="0"/>
        <v>0</v>
      </c>
    </row>
    <row r="26" spans="1:20" s="9" customFormat="1" x14ac:dyDescent="0.2">
      <c r="A26" s="269" t="s">
        <v>278</v>
      </c>
      <c r="C26" s="279"/>
      <c r="D26" s="42"/>
      <c r="E26" s="275"/>
      <c r="F26" s="279"/>
      <c r="G26" s="275"/>
      <c r="H26" s="279"/>
      <c r="I26" s="275"/>
      <c r="J26" s="279"/>
      <c r="K26" s="275"/>
      <c r="L26" s="279"/>
      <c r="M26" s="275"/>
      <c r="N26" s="279"/>
      <c r="O26" s="275"/>
      <c r="P26" s="279">
        <v>-13093896112</v>
      </c>
      <c r="Q26" s="42"/>
      <c r="R26" s="279"/>
      <c r="S26" s="42"/>
      <c r="T26" s="279">
        <f t="shared" si="0"/>
        <v>-13093896112</v>
      </c>
    </row>
    <row r="27" spans="1:20" s="9" customFormat="1" x14ac:dyDescent="0.2">
      <c r="A27" s="269" t="s">
        <v>57</v>
      </c>
      <c r="C27" s="279"/>
      <c r="D27" s="42"/>
      <c r="E27" s="275"/>
      <c r="F27" s="279"/>
      <c r="G27" s="275"/>
      <c r="H27" s="279"/>
      <c r="I27" s="275"/>
      <c r="J27" s="279"/>
      <c r="K27" s="275"/>
      <c r="L27" s="279"/>
      <c r="M27" s="275"/>
      <c r="N27" s="279"/>
      <c r="O27" s="275"/>
      <c r="P27" s="279">
        <v>0</v>
      </c>
      <c r="Q27" s="42"/>
      <c r="R27" s="279"/>
      <c r="S27" s="42"/>
      <c r="T27" s="279">
        <f t="shared" si="0"/>
        <v>0</v>
      </c>
    </row>
    <row r="28" spans="1:20" s="9" customFormat="1" x14ac:dyDescent="0.2">
      <c r="A28" s="269" t="s">
        <v>307</v>
      </c>
      <c r="C28" s="279"/>
      <c r="D28" s="42"/>
      <c r="E28" s="275"/>
      <c r="F28" s="279"/>
      <c r="G28" s="275"/>
      <c r="H28" s="279"/>
      <c r="I28" s="275"/>
      <c r="J28" s="279"/>
      <c r="K28" s="275"/>
      <c r="L28" s="279"/>
      <c r="M28" s="275"/>
      <c r="N28" s="279"/>
      <c r="O28" s="275"/>
      <c r="P28" s="279">
        <v>0</v>
      </c>
      <c r="Q28" s="42"/>
      <c r="R28" s="279"/>
      <c r="S28" s="42"/>
      <c r="T28" s="279">
        <f>+SUM(C28:S28)</f>
        <v>0</v>
      </c>
    </row>
    <row r="29" spans="1:20" s="9" customFormat="1" x14ac:dyDescent="0.2">
      <c r="A29" s="270" t="s">
        <v>58</v>
      </c>
      <c r="C29" s="280"/>
      <c r="D29" s="42"/>
      <c r="E29" s="275"/>
      <c r="F29" s="280"/>
      <c r="G29" s="275"/>
      <c r="H29" s="280"/>
      <c r="I29" s="275"/>
      <c r="J29" s="280"/>
      <c r="K29" s="275"/>
      <c r="L29" s="280"/>
      <c r="M29" s="275"/>
      <c r="N29" s="280"/>
      <c r="O29" s="275"/>
      <c r="P29" s="280">
        <v>8805388602</v>
      </c>
      <c r="Q29" s="42"/>
      <c r="R29" s="280"/>
      <c r="S29" s="42"/>
      <c r="T29" s="280">
        <f>+SUM(C29:S29)</f>
        <v>8805388602</v>
      </c>
    </row>
    <row r="30" spans="1:20" s="9" customFormat="1" ht="15" x14ac:dyDescent="0.25">
      <c r="A30" s="26"/>
      <c r="B30" s="26"/>
      <c r="C30" s="42"/>
      <c r="D30" s="42"/>
      <c r="E30" s="275"/>
      <c r="F30" s="42"/>
      <c r="G30" s="275"/>
      <c r="H30" s="42"/>
      <c r="I30" s="275"/>
      <c r="J30" s="42"/>
      <c r="K30" s="275"/>
      <c r="L30" s="42"/>
      <c r="M30" s="275"/>
      <c r="N30" s="42"/>
      <c r="O30" s="275"/>
      <c r="P30" s="42"/>
      <c r="Q30" s="42"/>
      <c r="R30" s="123"/>
      <c r="S30" s="123"/>
      <c r="T30" s="123"/>
    </row>
    <row r="31" spans="1:20" s="9" customFormat="1" x14ac:dyDescent="0.2">
      <c r="A31" s="267" t="s">
        <v>332</v>
      </c>
      <c r="C31" s="176">
        <f>+C16+SUM(C20:C29)</f>
        <v>21000000000</v>
      </c>
      <c r="D31" s="42">
        <f>SUM(D14:D29)</f>
        <v>0</v>
      </c>
      <c r="E31" s="275"/>
      <c r="F31" s="176">
        <f>+F16+SUM(F20:F29)</f>
        <v>0</v>
      </c>
      <c r="G31" s="275">
        <f>SUM(G14:G30)</f>
        <v>0</v>
      </c>
      <c r="H31" s="176">
        <f>+H16+SUM(H20:H29)</f>
        <v>770442553</v>
      </c>
      <c r="I31" s="275"/>
      <c r="J31" s="176">
        <f>+J16+SUM(J20:J29)</f>
        <v>884683575</v>
      </c>
      <c r="K31" s="275"/>
      <c r="L31" s="176">
        <f>+L16+SUM(L20:L29)</f>
        <v>4872403868</v>
      </c>
      <c r="M31" s="275"/>
      <c r="N31" s="176">
        <f>+N16+SUM(N20:N29)</f>
        <v>18697873944</v>
      </c>
      <c r="O31" s="275"/>
      <c r="P31" s="176">
        <f>+P16+SUM(P20:P29)</f>
        <v>8805388602</v>
      </c>
      <c r="Q31" s="42"/>
      <c r="R31" s="176">
        <f>+R16+SUM(R20:R29)</f>
        <v>0</v>
      </c>
      <c r="S31" s="42"/>
      <c r="T31" s="176">
        <f>+T16+SUM(T20:T29)</f>
        <v>55030792542</v>
      </c>
    </row>
    <row r="32" spans="1:20" s="9" customFormat="1" ht="17.25" customHeight="1" x14ac:dyDescent="0.2">
      <c r="A32" s="276"/>
      <c r="C32" s="40"/>
      <c r="D32" s="40"/>
      <c r="E32" s="161"/>
      <c r="F32" s="40"/>
      <c r="G32" s="161"/>
      <c r="H32" s="40"/>
      <c r="I32" s="161"/>
      <c r="J32" s="40"/>
      <c r="K32" s="161"/>
      <c r="L32" s="40"/>
      <c r="M32" s="161"/>
      <c r="N32" s="40"/>
      <c r="O32" s="161"/>
      <c r="P32" s="40"/>
      <c r="Q32" s="40"/>
      <c r="R32" s="123"/>
      <c r="S32" s="123"/>
      <c r="T32" s="123"/>
    </row>
    <row r="33" spans="1:20" s="9" customFormat="1" x14ac:dyDescent="0.2">
      <c r="A33" s="268" t="s">
        <v>56</v>
      </c>
      <c r="C33" s="278"/>
      <c r="D33" s="42"/>
      <c r="E33" s="275"/>
      <c r="F33" s="278"/>
      <c r="G33" s="275"/>
      <c r="H33" s="278"/>
      <c r="I33" s="275"/>
      <c r="J33" s="278"/>
      <c r="K33" s="275"/>
      <c r="L33" s="278"/>
      <c r="M33" s="275"/>
      <c r="N33" s="278"/>
      <c r="O33" s="275"/>
      <c r="P33" s="278"/>
      <c r="Q33" s="42"/>
      <c r="R33" s="278"/>
      <c r="S33" s="42"/>
      <c r="T33" s="278">
        <f>+SUM(C33:S33)</f>
        <v>0</v>
      </c>
    </row>
    <row r="34" spans="1:20" s="9" customFormat="1" x14ac:dyDescent="0.2">
      <c r="A34" s="269" t="s">
        <v>59</v>
      </c>
      <c r="C34" s="279"/>
      <c r="D34" s="42"/>
      <c r="E34" s="275"/>
      <c r="F34" s="279"/>
      <c r="G34" s="275"/>
      <c r="H34" s="279"/>
      <c r="I34" s="275"/>
      <c r="J34" s="279"/>
      <c r="K34" s="275"/>
      <c r="L34" s="279"/>
      <c r="M34" s="275"/>
      <c r="N34" s="279"/>
      <c r="O34" s="275"/>
      <c r="P34" s="279"/>
      <c r="Q34" s="42"/>
      <c r="R34" s="279"/>
      <c r="S34" s="42"/>
      <c r="T34" s="279"/>
    </row>
    <row r="35" spans="1:20" s="9" customFormat="1" x14ac:dyDescent="0.2">
      <c r="A35" s="269" t="s">
        <v>333</v>
      </c>
      <c r="C35" s="279">
        <v>2344873872</v>
      </c>
      <c r="D35" s="42"/>
      <c r="E35" s="275"/>
      <c r="F35" s="279"/>
      <c r="G35" s="275"/>
      <c r="H35" s="279"/>
      <c r="I35" s="275"/>
      <c r="J35" s="279"/>
      <c r="K35" s="275"/>
      <c r="L35" s="279"/>
      <c r="M35" s="275"/>
      <c r="N35" s="279"/>
      <c r="O35" s="275"/>
      <c r="P35" s="279">
        <f>-C35</f>
        <v>-2344873872</v>
      </c>
      <c r="Q35" s="42"/>
      <c r="R35" s="279"/>
      <c r="S35" s="42"/>
      <c r="T35" s="279">
        <f>+SUM(C35:S35)</f>
        <v>0</v>
      </c>
    </row>
    <row r="36" spans="1:20" s="9" customFormat="1" x14ac:dyDescent="0.2">
      <c r="A36" s="269" t="s">
        <v>287</v>
      </c>
      <c r="C36" s="279"/>
      <c r="D36" s="42"/>
      <c r="E36" s="275"/>
      <c r="F36" s="279"/>
      <c r="G36" s="275"/>
      <c r="H36" s="279"/>
      <c r="I36" s="275"/>
      <c r="J36" s="279"/>
      <c r="K36" s="275"/>
      <c r="L36" s="279">
        <v>440269430</v>
      </c>
      <c r="M36" s="275"/>
      <c r="N36" s="279"/>
      <c r="O36" s="275"/>
      <c r="P36" s="279">
        <f>-L36</f>
        <v>-440269430</v>
      </c>
      <c r="Q36" s="42"/>
      <c r="R36" s="279"/>
      <c r="S36" s="42"/>
      <c r="T36" s="279">
        <f>+SUM(C36:S36)</f>
        <v>0</v>
      </c>
    </row>
    <row r="37" spans="1:20" s="9" customFormat="1" x14ac:dyDescent="0.2">
      <c r="A37" s="269" t="s">
        <v>288</v>
      </c>
      <c r="C37" s="279"/>
      <c r="D37" s="42"/>
      <c r="E37" s="275"/>
      <c r="F37" s="279"/>
      <c r="G37" s="275"/>
      <c r="H37" s="279"/>
      <c r="I37" s="275"/>
      <c r="J37" s="279"/>
      <c r="K37" s="275"/>
      <c r="L37" s="279"/>
      <c r="M37" s="275"/>
      <c r="N37" s="279"/>
      <c r="O37" s="275"/>
      <c r="P37" s="279">
        <v>0</v>
      </c>
      <c r="Q37" s="42"/>
      <c r="R37" s="279"/>
      <c r="S37" s="42"/>
      <c r="T37" s="279">
        <f t="shared" ref="T37:T40" si="1">+SUM(C37:S37)</f>
        <v>0</v>
      </c>
    </row>
    <row r="38" spans="1:20" s="9" customFormat="1" x14ac:dyDescent="0.2">
      <c r="A38" s="269" t="s">
        <v>56</v>
      </c>
      <c r="C38" s="279">
        <v>770442553</v>
      </c>
      <c r="D38" s="42"/>
      <c r="E38" s="275"/>
      <c r="F38" s="279"/>
      <c r="G38" s="275"/>
      <c r="H38" s="279">
        <f>-C38</f>
        <v>-770442553</v>
      </c>
      <c r="I38" s="275"/>
      <c r="J38" s="279"/>
      <c r="K38" s="275"/>
      <c r="L38" s="279"/>
      <c r="M38" s="275"/>
      <c r="N38" s="279">
        <v>0</v>
      </c>
      <c r="O38" s="275"/>
      <c r="P38" s="279"/>
      <c r="Q38" s="42"/>
      <c r="R38" s="279"/>
      <c r="S38" s="42"/>
      <c r="T38" s="279">
        <f t="shared" si="1"/>
        <v>0</v>
      </c>
    </row>
    <row r="39" spans="1:20" s="9" customFormat="1" x14ac:dyDescent="0.2">
      <c r="A39" s="269" t="s">
        <v>278</v>
      </c>
      <c r="C39" s="279"/>
      <c r="D39" s="42"/>
      <c r="E39" s="275"/>
      <c r="F39" s="279"/>
      <c r="G39" s="275"/>
      <c r="H39" s="279"/>
      <c r="I39" s="275"/>
      <c r="J39" s="279"/>
      <c r="K39" s="275"/>
      <c r="L39" s="279"/>
      <c r="M39" s="275"/>
      <c r="N39" s="279">
        <v>-8965691507</v>
      </c>
      <c r="O39" s="275"/>
      <c r="P39" s="279">
        <v>-2709110385</v>
      </c>
      <c r="Q39" s="42"/>
      <c r="R39" s="279"/>
      <c r="S39" s="42"/>
      <c r="T39" s="279">
        <f t="shared" si="1"/>
        <v>-11674801892</v>
      </c>
    </row>
    <row r="40" spans="1:20" s="9" customFormat="1" x14ac:dyDescent="0.2">
      <c r="A40" s="269" t="s">
        <v>57</v>
      </c>
      <c r="C40" s="279">
        <v>884683575</v>
      </c>
      <c r="D40" s="42"/>
      <c r="E40" s="275"/>
      <c r="F40" s="279"/>
      <c r="G40" s="275"/>
      <c r="H40" s="279"/>
      <c r="I40" s="275"/>
      <c r="J40" s="279">
        <f>-C40</f>
        <v>-884683575</v>
      </c>
      <c r="K40" s="275"/>
      <c r="L40" s="279"/>
      <c r="M40" s="275"/>
      <c r="N40" s="279"/>
      <c r="O40" s="275"/>
      <c r="P40" s="279">
        <v>0</v>
      </c>
      <c r="Q40" s="42"/>
      <c r="R40" s="279"/>
      <c r="S40" s="42"/>
      <c r="T40" s="279">
        <f t="shared" si="1"/>
        <v>0</v>
      </c>
    </row>
    <row r="41" spans="1:20" s="9" customFormat="1" x14ac:dyDescent="0.2">
      <c r="A41" s="269" t="s">
        <v>307</v>
      </c>
      <c r="C41" s="279"/>
      <c r="D41" s="42"/>
      <c r="E41" s="275"/>
      <c r="F41" s="279"/>
      <c r="G41" s="275"/>
      <c r="H41" s="279"/>
      <c r="I41" s="275"/>
      <c r="J41" s="279"/>
      <c r="K41" s="275"/>
      <c r="L41" s="279"/>
      <c r="M41" s="275"/>
      <c r="N41" s="279">
        <v>3311134915</v>
      </c>
      <c r="O41" s="275"/>
      <c r="P41" s="279">
        <f>-N41</f>
        <v>-3311134915</v>
      </c>
      <c r="Q41" s="42"/>
      <c r="R41" s="279"/>
      <c r="S41" s="42"/>
      <c r="T41" s="279">
        <f>+SUM(C41:S41)</f>
        <v>0</v>
      </c>
    </row>
    <row r="42" spans="1:20" s="9" customFormat="1" x14ac:dyDescent="0.2">
      <c r="A42" s="270" t="s">
        <v>58</v>
      </c>
      <c r="C42" s="280"/>
      <c r="D42" s="42"/>
      <c r="E42" s="275"/>
      <c r="F42" s="280"/>
      <c r="G42" s="275"/>
      <c r="H42" s="280"/>
      <c r="I42" s="275"/>
      <c r="J42" s="280"/>
      <c r="K42" s="275"/>
      <c r="L42" s="280"/>
      <c r="M42" s="275"/>
      <c r="N42" s="280"/>
      <c r="O42" s="275"/>
      <c r="P42" s="280">
        <f>+ER!C31</f>
        <v>764738645</v>
      </c>
      <c r="Q42" s="42"/>
      <c r="R42" s="280"/>
      <c r="S42" s="42"/>
      <c r="T42" s="280">
        <f>+SUM(C42:S42)</f>
        <v>764738645</v>
      </c>
    </row>
    <row r="43" spans="1:20" s="9" customFormat="1" x14ac:dyDescent="0.2">
      <c r="C43" s="42"/>
      <c r="D43" s="42"/>
      <c r="E43" s="275"/>
      <c r="F43" s="42"/>
      <c r="G43" s="275"/>
      <c r="H43" s="42"/>
      <c r="I43" s="275"/>
      <c r="J43" s="42"/>
      <c r="K43" s="275"/>
      <c r="L43" s="42"/>
      <c r="M43" s="275"/>
      <c r="N43" s="42"/>
      <c r="O43" s="275"/>
      <c r="P43" s="42"/>
      <c r="Q43" s="42"/>
      <c r="R43" s="123"/>
      <c r="S43" s="123"/>
      <c r="T43" s="123"/>
    </row>
    <row r="44" spans="1:20" s="9" customFormat="1" x14ac:dyDescent="0.2">
      <c r="A44" s="267" t="s">
        <v>336</v>
      </c>
      <c r="C44" s="176">
        <f>SUM(C35:C43)+C31</f>
        <v>25000000000</v>
      </c>
      <c r="D44" s="42">
        <v>0</v>
      </c>
      <c r="E44" s="275"/>
      <c r="F44" s="176">
        <f>SUM(F35:F43)+F31</f>
        <v>0</v>
      </c>
      <c r="G44" s="275">
        <v>0</v>
      </c>
      <c r="H44" s="176">
        <f>SUM(H35:H43)+H31</f>
        <v>0</v>
      </c>
      <c r="I44" s="275"/>
      <c r="J44" s="176">
        <f>SUM(J35:J43)+J31</f>
        <v>0</v>
      </c>
      <c r="K44" s="275"/>
      <c r="L44" s="176">
        <f>SUM(L35:L43)+L31</f>
        <v>5312673298</v>
      </c>
      <c r="M44" s="275"/>
      <c r="N44" s="176">
        <f>SUM(N35:N43)+N31</f>
        <v>13043317352</v>
      </c>
      <c r="O44" s="275"/>
      <c r="P44" s="176">
        <f>SUM(P35:P43)+P31</f>
        <v>764738645</v>
      </c>
      <c r="Q44" s="42"/>
      <c r="R44" s="176">
        <f>SUM(R35:R43)+R31</f>
        <v>0</v>
      </c>
      <c r="S44" s="42"/>
      <c r="T44" s="176">
        <f>SUM(T35:T43)+T31</f>
        <v>44120729295</v>
      </c>
    </row>
    <row r="45" spans="1:20" s="9" customFormat="1" ht="12" customHeight="1" x14ac:dyDescent="0.2">
      <c r="C45" s="69"/>
      <c r="D45" s="68"/>
      <c r="E45" s="271"/>
      <c r="F45" s="68"/>
      <c r="G45" s="271"/>
      <c r="H45" s="281"/>
      <c r="J45" s="68"/>
      <c r="K45" s="271"/>
      <c r="L45" s="68"/>
      <c r="M45" s="271"/>
      <c r="N45" s="68"/>
      <c r="O45" s="271"/>
      <c r="P45" s="68"/>
      <c r="Q45" s="68"/>
      <c r="T45" s="68"/>
    </row>
    <row r="46" spans="1:20" s="9" customFormat="1" x14ac:dyDescent="0.2">
      <c r="A46" s="9" t="s">
        <v>204</v>
      </c>
      <c r="C46" s="68"/>
      <c r="D46" s="68"/>
      <c r="E46" s="271"/>
      <c r="F46" s="68"/>
      <c r="G46" s="271"/>
      <c r="H46" s="281"/>
      <c r="J46" s="68"/>
      <c r="K46" s="271"/>
      <c r="L46" s="68"/>
      <c r="M46" s="271"/>
      <c r="N46" s="68"/>
      <c r="O46" s="271"/>
      <c r="P46" s="68"/>
      <c r="Q46" s="68"/>
      <c r="T46" s="123"/>
    </row>
    <row r="47" spans="1:20" s="9" customFormat="1" x14ac:dyDescent="0.2">
      <c r="C47" s="68"/>
      <c r="D47" s="68"/>
      <c r="E47" s="271"/>
      <c r="F47" s="68"/>
      <c r="G47" s="271"/>
      <c r="H47" s="68"/>
      <c r="I47" s="68"/>
      <c r="J47" s="68"/>
      <c r="K47" s="68"/>
      <c r="L47" s="68"/>
      <c r="M47" s="68"/>
      <c r="N47" s="68"/>
      <c r="O47" s="68"/>
      <c r="P47" s="68"/>
      <c r="Q47" s="68"/>
      <c r="R47" s="68"/>
      <c r="S47" s="68"/>
      <c r="T47" s="68"/>
    </row>
    <row r="48" spans="1:20" s="9" customFormat="1" x14ac:dyDescent="0.2">
      <c r="C48" s="68"/>
      <c r="D48" s="68"/>
      <c r="E48" s="271"/>
      <c r="F48" s="68"/>
      <c r="G48" s="271"/>
      <c r="H48" s="68"/>
      <c r="I48" s="271"/>
      <c r="J48" s="68"/>
      <c r="K48" s="271"/>
      <c r="L48" s="12">
        <f>+L44-BG!F49</f>
        <v>0</v>
      </c>
      <c r="M48" s="271"/>
      <c r="N48" s="68"/>
      <c r="O48" s="271"/>
      <c r="P48" s="68"/>
      <c r="Q48" s="68"/>
    </row>
    <row r="49" spans="3:17" s="9" customFormat="1" x14ac:dyDescent="0.2">
      <c r="C49" s="68"/>
      <c r="D49" s="68"/>
      <c r="E49" s="271"/>
      <c r="F49" s="68"/>
      <c r="G49" s="271"/>
      <c r="J49" s="68"/>
      <c r="K49" s="271"/>
      <c r="L49" s="68"/>
      <c r="M49" s="271"/>
      <c r="N49" s="68"/>
      <c r="O49" s="271"/>
      <c r="P49" s="68"/>
      <c r="Q49" s="68"/>
    </row>
    <row r="50" spans="3:17" s="9" customFormat="1" x14ac:dyDescent="0.2">
      <c r="C50" s="68"/>
      <c r="D50" s="68"/>
      <c r="E50" s="271"/>
      <c r="F50" s="68"/>
      <c r="G50" s="271"/>
      <c r="J50" s="282"/>
      <c r="K50" s="271"/>
      <c r="L50" s="68"/>
      <c r="M50" s="271"/>
      <c r="N50" s="68"/>
      <c r="O50" s="271"/>
      <c r="P50" s="68"/>
      <c r="Q50" s="68"/>
    </row>
  </sheetData>
  <mergeCells count="13">
    <mergeCell ref="R11:R12"/>
    <mergeCell ref="T11:T12"/>
    <mergeCell ref="A7:P7"/>
    <mergeCell ref="C11:C12"/>
    <mergeCell ref="F11:F12"/>
    <mergeCell ref="H11:H12"/>
    <mergeCell ref="J11:J12"/>
    <mergeCell ref="L11:L12"/>
    <mergeCell ref="N11:N12"/>
    <mergeCell ref="P11:P12"/>
    <mergeCell ref="A11:A12"/>
    <mergeCell ref="C10:F10"/>
    <mergeCell ref="L10:P10"/>
  </mergeCells>
  <pageMargins left="0.70866141732283472" right="0.70866141732283472" top="0.74803149606299213" bottom="0.74803149606299213" header="0.31496062992125984" footer="0.31496062992125984"/>
  <pageSetup paperSize="9"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6">
    <tabColor rgb="FF92D050"/>
    <pageSetUpPr fitToPage="1"/>
  </sheetPr>
  <dimension ref="A1:AG607"/>
  <sheetViews>
    <sheetView showGridLines="0" tabSelected="1" topLeftCell="A604" zoomScale="85" zoomScaleNormal="85" zoomScaleSheetLayoutView="70" workbookViewId="0">
      <selection activeCell="C438" sqref="C438"/>
    </sheetView>
  </sheetViews>
  <sheetFormatPr baseColWidth="10" defaultColWidth="11.42578125" defaultRowHeight="12.75" x14ac:dyDescent="0.2"/>
  <cols>
    <col min="1" max="1" width="17.7109375" style="1" customWidth="1"/>
    <col min="2" max="2" width="23" style="1" customWidth="1"/>
    <col min="3" max="3" width="16.7109375" style="1" customWidth="1"/>
    <col min="4" max="4" width="20.140625" style="1" customWidth="1"/>
    <col min="5" max="5" width="16.140625" style="1" customWidth="1"/>
    <col min="6" max="6" width="15.28515625" style="1" customWidth="1"/>
    <col min="7" max="7" width="11.42578125" style="1"/>
    <col min="8" max="8" width="11.42578125" style="1" customWidth="1"/>
    <col min="9" max="9" width="34" style="1" customWidth="1"/>
    <col min="10" max="10" width="18.28515625" style="14" bestFit="1" customWidth="1"/>
    <col min="11" max="11" width="11.42578125" style="1"/>
    <col min="12" max="12" width="18.28515625" style="1" bestFit="1" customWidth="1"/>
    <col min="13" max="13" width="16.7109375" style="1" bestFit="1" customWidth="1"/>
    <col min="14" max="16384" width="11.42578125" style="1"/>
  </cols>
  <sheetData>
    <row r="1" spans="1:12" s="60" customFormat="1" ht="15" customHeight="1" x14ac:dyDescent="0.2">
      <c r="A1" s="476" t="s">
        <v>265</v>
      </c>
      <c r="B1" s="476"/>
      <c r="C1" s="476"/>
      <c r="D1" s="91"/>
      <c r="E1" s="91"/>
      <c r="F1" s="91"/>
      <c r="G1" s="91"/>
      <c r="H1" s="91"/>
      <c r="I1" s="91"/>
      <c r="J1" s="61"/>
    </row>
    <row r="5" spans="1:12" ht="15" customHeight="1" x14ac:dyDescent="0.2"/>
    <row r="6" spans="1:12" ht="7.5" customHeight="1" x14ac:dyDescent="0.2"/>
    <row r="7" spans="1:12" ht="15" customHeight="1" x14ac:dyDescent="0.2">
      <c r="A7" s="170" t="s">
        <v>232</v>
      </c>
      <c r="B7" s="171"/>
      <c r="C7" s="171"/>
      <c r="D7" s="171"/>
      <c r="E7" s="171"/>
      <c r="F7" s="171"/>
      <c r="G7" s="171"/>
      <c r="H7" s="171" t="s">
        <v>338</v>
      </c>
      <c r="I7" s="172"/>
      <c r="J7" s="45"/>
      <c r="K7" s="2"/>
      <c r="L7" s="2"/>
    </row>
    <row r="8" spans="1:12" ht="15" customHeight="1" x14ac:dyDescent="0.2">
      <c r="A8" s="2" t="s">
        <v>233</v>
      </c>
      <c r="B8" s="2"/>
      <c r="C8" s="2"/>
      <c r="D8" s="2"/>
      <c r="E8" s="2"/>
      <c r="F8" s="2" t="s">
        <v>337</v>
      </c>
      <c r="G8" s="2"/>
      <c r="H8" s="2"/>
      <c r="I8" s="2"/>
      <c r="J8" s="301"/>
      <c r="K8" s="2"/>
      <c r="L8" s="2"/>
    </row>
    <row r="9" spans="1:12" ht="13.5" customHeight="1" x14ac:dyDescent="0.2">
      <c r="J9" s="16"/>
    </row>
    <row r="10" spans="1:12" ht="15" customHeight="1" x14ac:dyDescent="0.2">
      <c r="A10" s="170" t="s">
        <v>0</v>
      </c>
      <c r="B10" s="171"/>
      <c r="C10" s="171"/>
      <c r="D10" s="171"/>
      <c r="E10" s="171"/>
      <c r="F10" s="171"/>
      <c r="G10" s="171"/>
      <c r="H10" s="171"/>
      <c r="I10" s="172"/>
      <c r="J10" s="518"/>
      <c r="K10" s="518"/>
      <c r="L10" s="518"/>
    </row>
    <row r="11" spans="1:12" ht="15" customHeight="1" x14ac:dyDescent="0.2">
      <c r="A11" s="525" t="s">
        <v>100</v>
      </c>
      <c r="B11" s="526"/>
      <c r="C11" s="526"/>
      <c r="D11" s="526"/>
      <c r="E11" s="526"/>
      <c r="F11" s="526"/>
      <c r="G11" s="526"/>
      <c r="H11" s="526"/>
      <c r="I11" s="527"/>
      <c r="J11" s="16"/>
    </row>
    <row r="12" spans="1:12" ht="12.75" customHeight="1" x14ac:dyDescent="0.2">
      <c r="A12" s="21" t="s">
        <v>266</v>
      </c>
      <c r="I12" s="22"/>
      <c r="J12" s="302"/>
      <c r="K12" s="303"/>
      <c r="L12" s="303"/>
    </row>
    <row r="13" spans="1:12" ht="12.75" customHeight="1" x14ac:dyDescent="0.2">
      <c r="A13" s="21"/>
      <c r="I13" s="22"/>
      <c r="J13" s="16"/>
    </row>
    <row r="14" spans="1:12" ht="12.75" customHeight="1" x14ac:dyDescent="0.2">
      <c r="A14" s="21" t="s">
        <v>334</v>
      </c>
      <c r="I14" s="22"/>
      <c r="J14" s="16"/>
    </row>
    <row r="15" spans="1:12" ht="12.75" customHeight="1" x14ac:dyDescent="0.2">
      <c r="A15" s="304"/>
      <c r="B15" s="305"/>
      <c r="C15" s="305"/>
      <c r="D15" s="305"/>
      <c r="E15" s="305"/>
      <c r="F15" s="305"/>
      <c r="G15" s="305"/>
      <c r="H15" s="305"/>
      <c r="I15" s="306"/>
      <c r="J15" s="16"/>
    </row>
    <row r="16" spans="1:12" ht="12.75" customHeight="1" x14ac:dyDescent="0.2">
      <c r="A16" s="21" t="s">
        <v>267</v>
      </c>
      <c r="I16" s="22"/>
      <c r="J16" s="16"/>
    </row>
    <row r="17" spans="1:13" ht="12.75" customHeight="1" x14ac:dyDescent="0.2">
      <c r="A17" s="522"/>
      <c r="B17" s="523"/>
      <c r="C17" s="523"/>
      <c r="D17" s="523"/>
      <c r="E17" s="523"/>
      <c r="F17" s="523"/>
      <c r="G17" s="523"/>
      <c r="H17" s="523"/>
      <c r="I17" s="524"/>
      <c r="J17" s="16"/>
    </row>
    <row r="18" spans="1:13" ht="60" customHeight="1" x14ac:dyDescent="0.2">
      <c r="A18" s="519" t="s">
        <v>308</v>
      </c>
      <c r="B18" s="520"/>
      <c r="C18" s="520"/>
      <c r="D18" s="520"/>
      <c r="E18" s="520"/>
      <c r="F18" s="520"/>
      <c r="G18" s="520"/>
      <c r="H18" s="520"/>
      <c r="I18" s="521"/>
      <c r="J18" s="16"/>
    </row>
    <row r="19" spans="1:13" ht="12.75" customHeight="1" x14ac:dyDescent="0.2">
      <c r="A19" s="522"/>
      <c r="B19" s="523"/>
      <c r="C19" s="523"/>
      <c r="D19" s="523"/>
      <c r="E19" s="523"/>
      <c r="F19" s="523"/>
      <c r="G19" s="523"/>
      <c r="H19" s="523"/>
      <c r="I19" s="524"/>
      <c r="J19" s="16"/>
    </row>
    <row r="20" spans="1:13" ht="12.75" customHeight="1" x14ac:dyDescent="0.2">
      <c r="A20" s="522" t="s">
        <v>310</v>
      </c>
      <c r="B20" s="523"/>
      <c r="C20" s="523"/>
      <c r="D20" s="523"/>
      <c r="E20" s="523"/>
      <c r="F20" s="523"/>
      <c r="G20" s="523"/>
      <c r="H20" s="523"/>
      <c r="I20" s="524"/>
      <c r="J20" s="16"/>
    </row>
    <row r="21" spans="1:13" ht="12.75" customHeight="1" x14ac:dyDescent="0.2">
      <c r="A21" s="21"/>
      <c r="I21" s="22"/>
      <c r="J21" s="16"/>
    </row>
    <row r="22" spans="1:13" ht="12.75" customHeight="1" x14ac:dyDescent="0.2">
      <c r="A22" s="21" t="s">
        <v>268</v>
      </c>
      <c r="I22" s="22"/>
      <c r="J22" s="16"/>
    </row>
    <row r="23" spans="1:13" ht="12.75" customHeight="1" x14ac:dyDescent="0.2">
      <c r="A23" s="21"/>
      <c r="I23" s="22"/>
      <c r="J23" s="16"/>
    </row>
    <row r="24" spans="1:13" ht="12.75" customHeight="1" x14ac:dyDescent="0.2">
      <c r="A24" s="21" t="s">
        <v>339</v>
      </c>
      <c r="I24" s="22"/>
      <c r="J24" s="16"/>
    </row>
    <row r="25" spans="1:13" ht="15" customHeight="1" x14ac:dyDescent="0.2">
      <c r="A25" s="21"/>
      <c r="I25" s="22"/>
      <c r="J25" s="16"/>
      <c r="L25" s="16"/>
    </row>
    <row r="26" spans="1:13" ht="15" customHeight="1" x14ac:dyDescent="0.2">
      <c r="A26" s="21"/>
      <c r="I26" s="22"/>
      <c r="J26" s="16"/>
      <c r="L26" s="16"/>
    </row>
    <row r="27" spans="1:13" ht="15" customHeight="1" x14ac:dyDescent="0.2">
      <c r="A27" s="21"/>
      <c r="I27" s="22"/>
      <c r="J27" s="16"/>
      <c r="L27" s="16"/>
    </row>
    <row r="28" spans="1:13" ht="15" customHeight="1" x14ac:dyDescent="0.2">
      <c r="A28" s="21"/>
      <c r="I28" s="22"/>
      <c r="J28" s="16"/>
      <c r="L28" s="16"/>
    </row>
    <row r="29" spans="1:13" ht="15" customHeight="1" x14ac:dyDescent="0.2">
      <c r="A29" s="21"/>
      <c r="I29" s="22"/>
      <c r="J29" s="16"/>
      <c r="L29" s="16"/>
      <c r="M29" s="16"/>
    </row>
    <row r="30" spans="1:13" ht="15" customHeight="1" x14ac:dyDescent="0.2">
      <c r="A30" s="21"/>
      <c r="I30" s="22"/>
      <c r="J30" s="16"/>
      <c r="L30" s="307"/>
      <c r="M30" s="16"/>
    </row>
    <row r="31" spans="1:13" ht="15" customHeight="1" x14ac:dyDescent="0.2">
      <c r="A31" s="21"/>
      <c r="I31" s="22"/>
      <c r="J31" s="16"/>
      <c r="L31" s="307"/>
      <c r="M31" s="16"/>
    </row>
    <row r="32" spans="1:13" ht="15" customHeight="1" x14ac:dyDescent="0.2">
      <c r="A32" s="21"/>
      <c r="I32" s="22"/>
      <c r="J32" s="16"/>
      <c r="L32" s="307"/>
      <c r="M32" s="16"/>
    </row>
    <row r="33" spans="1:13" ht="15" customHeight="1" x14ac:dyDescent="0.2">
      <c r="A33" s="21"/>
      <c r="I33" s="22"/>
      <c r="J33" s="16"/>
      <c r="L33" s="307"/>
    </row>
    <row r="34" spans="1:13" ht="15" customHeight="1" x14ac:dyDescent="0.2">
      <c r="A34" s="21"/>
      <c r="I34" s="22"/>
      <c r="J34" s="16"/>
      <c r="L34" s="307"/>
    </row>
    <row r="35" spans="1:13" ht="15" customHeight="1" x14ac:dyDescent="0.2">
      <c r="A35" s="21"/>
      <c r="I35" s="22"/>
      <c r="J35" s="16"/>
      <c r="L35" s="16"/>
    </row>
    <row r="36" spans="1:13" ht="15" customHeight="1" x14ac:dyDescent="0.2">
      <c r="A36" s="21"/>
      <c r="I36" s="22"/>
      <c r="J36" s="16"/>
      <c r="L36" s="16"/>
    </row>
    <row r="37" spans="1:13" ht="15" customHeight="1" x14ac:dyDescent="0.2">
      <c r="A37" s="30"/>
      <c r="B37" s="32"/>
      <c r="C37" s="32"/>
      <c r="D37" s="32"/>
      <c r="E37" s="32"/>
      <c r="F37" s="32"/>
      <c r="G37" s="32"/>
      <c r="H37" s="32"/>
      <c r="I37" s="93"/>
      <c r="J37" s="16"/>
      <c r="L37" s="16"/>
    </row>
    <row r="38" spans="1:13" ht="15" customHeight="1" x14ac:dyDescent="0.2">
      <c r="J38" s="80"/>
      <c r="L38" s="80"/>
    </row>
    <row r="39" spans="1:13" ht="15" customHeight="1" x14ac:dyDescent="0.2">
      <c r="A39" s="539" t="s">
        <v>1</v>
      </c>
      <c r="B39" s="540"/>
      <c r="C39" s="540"/>
      <c r="D39" s="540"/>
      <c r="E39" s="540"/>
      <c r="F39" s="540"/>
      <c r="G39" s="540"/>
      <c r="H39" s="540"/>
      <c r="I39" s="541"/>
      <c r="J39" s="308"/>
      <c r="K39" s="308"/>
      <c r="L39" s="308"/>
      <c r="M39" s="308"/>
    </row>
    <row r="40" spans="1:13" ht="24.75" customHeight="1" x14ac:dyDescent="0.2">
      <c r="A40" s="542" t="s">
        <v>101</v>
      </c>
      <c r="B40" s="543"/>
      <c r="C40" s="543"/>
      <c r="D40" s="543"/>
      <c r="E40" s="543"/>
      <c r="F40" s="543"/>
      <c r="G40" s="543"/>
      <c r="H40" s="543"/>
      <c r="I40" s="544"/>
      <c r="J40" s="94"/>
      <c r="K40" s="94"/>
      <c r="L40" s="94"/>
      <c r="M40" s="94"/>
    </row>
    <row r="41" spans="1:13" ht="15" customHeight="1" x14ac:dyDescent="0.2">
      <c r="A41" s="309"/>
      <c r="B41" s="310"/>
      <c r="C41" s="310"/>
      <c r="D41" s="310"/>
      <c r="E41" s="310"/>
      <c r="F41" s="310"/>
      <c r="G41" s="310"/>
      <c r="H41" s="310"/>
      <c r="I41" s="311"/>
      <c r="J41" s="310"/>
      <c r="K41" s="310"/>
      <c r="L41" s="310"/>
      <c r="M41" s="310"/>
    </row>
    <row r="42" spans="1:13" ht="15" customHeight="1" x14ac:dyDescent="0.2">
      <c r="A42" s="533" t="s">
        <v>113</v>
      </c>
      <c r="B42" s="534"/>
      <c r="C42" s="534"/>
      <c r="D42" s="534"/>
      <c r="E42" s="534"/>
      <c r="F42" s="534"/>
      <c r="G42" s="534"/>
      <c r="H42" s="534"/>
      <c r="I42" s="535"/>
      <c r="J42" s="315"/>
      <c r="K42" s="315"/>
      <c r="L42" s="315"/>
      <c r="M42" s="315"/>
    </row>
    <row r="43" spans="1:13" ht="26.1" customHeight="1" x14ac:dyDescent="0.2">
      <c r="A43" s="494" t="s">
        <v>253</v>
      </c>
      <c r="B43" s="495"/>
      <c r="C43" s="495"/>
      <c r="D43" s="495"/>
      <c r="E43" s="495"/>
      <c r="F43" s="495"/>
      <c r="G43" s="495"/>
      <c r="H43" s="495"/>
      <c r="I43" s="496"/>
      <c r="J43" s="310"/>
      <c r="K43" s="310"/>
      <c r="L43" s="310"/>
      <c r="M43" s="310"/>
    </row>
    <row r="44" spans="1:13" ht="26.1" customHeight="1" x14ac:dyDescent="0.2">
      <c r="A44" s="494"/>
      <c r="B44" s="495"/>
      <c r="C44" s="495"/>
      <c r="D44" s="495"/>
      <c r="E44" s="495"/>
      <c r="F44" s="495"/>
      <c r="G44" s="495"/>
      <c r="H44" s="495"/>
      <c r="I44" s="496"/>
      <c r="J44" s="319"/>
      <c r="K44" s="319"/>
      <c r="L44" s="319"/>
      <c r="M44" s="319"/>
    </row>
    <row r="45" spans="1:13" ht="9" customHeight="1" x14ac:dyDescent="0.2">
      <c r="A45" s="316"/>
      <c r="B45" s="317"/>
      <c r="C45" s="317"/>
      <c r="D45" s="317"/>
      <c r="E45" s="317"/>
      <c r="F45" s="317"/>
      <c r="G45" s="317"/>
      <c r="H45" s="317"/>
      <c r="I45" s="318"/>
      <c r="J45" s="319"/>
      <c r="K45" s="319"/>
      <c r="L45" s="319"/>
      <c r="M45" s="319"/>
    </row>
    <row r="46" spans="1:13" ht="43.5" customHeight="1" x14ac:dyDescent="0.2">
      <c r="A46" s="528" t="s">
        <v>343</v>
      </c>
      <c r="B46" s="560"/>
      <c r="C46" s="560"/>
      <c r="D46" s="560"/>
      <c r="E46" s="560"/>
      <c r="F46" s="560"/>
      <c r="G46" s="560"/>
      <c r="H46" s="560"/>
      <c r="I46" s="530"/>
      <c r="J46" s="319"/>
      <c r="K46" s="319"/>
      <c r="L46" s="319"/>
      <c r="M46" s="319"/>
    </row>
    <row r="47" spans="1:13" ht="15" customHeight="1" x14ac:dyDescent="0.2">
      <c r="A47" s="320"/>
      <c r="B47" s="321"/>
      <c r="C47" s="321"/>
      <c r="D47" s="321"/>
      <c r="E47" s="321"/>
      <c r="F47" s="321"/>
      <c r="G47" s="321"/>
      <c r="H47" s="321"/>
      <c r="I47" s="322"/>
      <c r="J47" s="321"/>
      <c r="K47" s="321"/>
      <c r="L47" s="321"/>
      <c r="M47" s="321"/>
    </row>
    <row r="48" spans="1:13" ht="15" customHeight="1" x14ac:dyDescent="0.2">
      <c r="A48" s="488" t="s">
        <v>71</v>
      </c>
      <c r="B48" s="562"/>
      <c r="C48" s="562"/>
      <c r="D48" s="562"/>
      <c r="E48" s="562"/>
      <c r="F48" s="562"/>
      <c r="G48" s="562"/>
      <c r="H48" s="562"/>
      <c r="I48" s="490"/>
      <c r="J48" s="323"/>
      <c r="K48" s="323"/>
      <c r="L48" s="323"/>
      <c r="M48" s="323"/>
    </row>
    <row r="49" spans="1:13" ht="38.25" customHeight="1" x14ac:dyDescent="0.2">
      <c r="A49" s="531" t="s">
        <v>102</v>
      </c>
      <c r="B49" s="561"/>
      <c r="C49" s="561"/>
      <c r="D49" s="561"/>
      <c r="E49" s="561"/>
      <c r="F49" s="561"/>
      <c r="G49" s="561"/>
      <c r="H49" s="561"/>
      <c r="I49" s="532"/>
      <c r="J49" s="319"/>
      <c r="K49" s="319"/>
      <c r="L49" s="319"/>
      <c r="M49" s="319"/>
    </row>
    <row r="50" spans="1:13" ht="15" customHeight="1" x14ac:dyDescent="0.2">
      <c r="A50" s="309"/>
      <c r="B50" s="310"/>
      <c r="C50" s="310"/>
      <c r="D50" s="310"/>
      <c r="E50" s="310"/>
      <c r="F50" s="310"/>
      <c r="G50" s="310"/>
      <c r="H50" s="310"/>
      <c r="I50" s="311"/>
      <c r="J50" s="310"/>
      <c r="K50" s="310"/>
      <c r="L50" s="310"/>
      <c r="M50" s="310"/>
    </row>
    <row r="51" spans="1:13" ht="15" customHeight="1" x14ac:dyDescent="0.2">
      <c r="A51" s="488" t="s">
        <v>72</v>
      </c>
      <c r="B51" s="562"/>
      <c r="C51" s="562"/>
      <c r="D51" s="562"/>
      <c r="E51" s="562"/>
      <c r="F51" s="562"/>
      <c r="G51" s="562"/>
      <c r="H51" s="562"/>
      <c r="I51" s="490"/>
      <c r="J51" s="323"/>
      <c r="K51" s="323"/>
      <c r="L51" s="323"/>
      <c r="M51" s="323"/>
    </row>
    <row r="52" spans="1:13" ht="15" customHeight="1" x14ac:dyDescent="0.2">
      <c r="A52" s="531" t="s">
        <v>199</v>
      </c>
      <c r="B52" s="561"/>
      <c r="C52" s="561"/>
      <c r="D52" s="561"/>
      <c r="E52" s="561"/>
      <c r="F52" s="561"/>
      <c r="G52" s="561"/>
      <c r="H52" s="561"/>
      <c r="I52" s="532"/>
      <c r="J52" s="319"/>
      <c r="K52" s="319"/>
      <c r="L52" s="319"/>
      <c r="M52" s="319"/>
    </row>
    <row r="53" spans="1:13" ht="24.75" customHeight="1" x14ac:dyDescent="0.2">
      <c r="A53" s="531" t="s">
        <v>103</v>
      </c>
      <c r="B53" s="561"/>
      <c r="C53" s="561"/>
      <c r="D53" s="561"/>
      <c r="E53" s="561"/>
      <c r="F53" s="561"/>
      <c r="G53" s="561"/>
      <c r="H53" s="561"/>
      <c r="I53" s="532"/>
      <c r="J53" s="319"/>
      <c r="K53" s="319"/>
      <c r="L53" s="319"/>
      <c r="M53" s="319"/>
    </row>
    <row r="54" spans="1:13" ht="15" customHeight="1" x14ac:dyDescent="0.2">
      <c r="A54" s="324"/>
      <c r="C54" s="305"/>
      <c r="D54" s="305"/>
      <c r="E54" s="305"/>
      <c r="F54" s="305"/>
      <c r="G54" s="305"/>
      <c r="H54" s="305"/>
      <c r="I54" s="306"/>
      <c r="J54" s="305"/>
      <c r="K54" s="305"/>
      <c r="L54" s="305"/>
      <c r="M54" s="305"/>
    </row>
    <row r="55" spans="1:13" ht="15" customHeight="1" x14ac:dyDescent="0.2">
      <c r="A55" s="21"/>
      <c r="I55" s="22"/>
      <c r="J55" s="1"/>
    </row>
    <row r="56" spans="1:13" s="9" customFormat="1" ht="15" customHeight="1" x14ac:dyDescent="0.2">
      <c r="A56" s="325"/>
      <c r="B56" s="326"/>
      <c r="C56" s="326"/>
      <c r="D56" s="326"/>
      <c r="E56" s="326"/>
      <c r="F56" s="326"/>
      <c r="H56" s="326"/>
      <c r="I56" s="327"/>
      <c r="J56" s="326"/>
    </row>
    <row r="57" spans="1:13" s="9" customFormat="1" ht="15" customHeight="1" x14ac:dyDescent="0.2">
      <c r="A57" s="325"/>
      <c r="B57" s="294"/>
      <c r="C57" s="328"/>
      <c r="D57" s="328"/>
      <c r="E57" s="328"/>
      <c r="F57" s="328"/>
      <c r="H57" s="328"/>
      <c r="I57" s="329"/>
      <c r="J57" s="328"/>
    </row>
    <row r="58" spans="1:13" s="9" customFormat="1" ht="15" customHeight="1" x14ac:dyDescent="0.2">
      <c r="A58" s="325"/>
      <c r="B58" s="73"/>
      <c r="C58" s="73"/>
      <c r="D58" s="330"/>
      <c r="E58" s="153"/>
      <c r="F58" s="154"/>
      <c r="G58" s="331"/>
      <c r="H58" s="330"/>
      <c r="I58" s="332"/>
      <c r="J58" s="154"/>
    </row>
    <row r="59" spans="1:13" s="9" customFormat="1" ht="15" customHeight="1" x14ac:dyDescent="0.2">
      <c r="A59" s="325"/>
      <c r="B59" s="73"/>
      <c r="C59" s="73"/>
      <c r="D59" s="330"/>
      <c r="E59" s="153"/>
      <c r="F59" s="154"/>
      <c r="G59" s="331"/>
      <c r="H59" s="330"/>
      <c r="I59" s="332"/>
      <c r="J59" s="154"/>
    </row>
    <row r="60" spans="1:13" s="9" customFormat="1" ht="15" customHeight="1" x14ac:dyDescent="0.2">
      <c r="A60" s="325"/>
      <c r="B60" s="73"/>
      <c r="C60" s="73"/>
      <c r="D60" s="73"/>
      <c r="E60" s="73"/>
      <c r="F60" s="154"/>
      <c r="G60" s="331"/>
      <c r="H60" s="73"/>
      <c r="I60" s="333"/>
      <c r="J60" s="154"/>
    </row>
    <row r="61" spans="1:13" s="9" customFormat="1" ht="15" customHeight="1" x14ac:dyDescent="0.2">
      <c r="A61" s="325"/>
      <c r="F61" s="154"/>
      <c r="G61" s="331"/>
      <c r="I61" s="155"/>
      <c r="J61" s="154"/>
    </row>
    <row r="62" spans="1:13" s="9" customFormat="1" ht="15" customHeight="1" x14ac:dyDescent="0.2">
      <c r="A62" s="325"/>
      <c r="B62" s="73"/>
      <c r="C62" s="73"/>
      <c r="D62" s="330"/>
      <c r="E62" s="153"/>
      <c r="F62" s="154"/>
      <c r="G62" s="331"/>
      <c r="H62" s="330"/>
      <c r="I62" s="332"/>
      <c r="J62" s="154"/>
    </row>
    <row r="63" spans="1:13" s="9" customFormat="1" ht="15" customHeight="1" x14ac:dyDescent="0.2">
      <c r="A63" s="325"/>
      <c r="B63" s="73"/>
      <c r="C63" s="73"/>
      <c r="D63" s="330"/>
      <c r="E63" s="153"/>
      <c r="F63" s="154"/>
      <c r="G63" s="331"/>
      <c r="H63" s="330"/>
      <c r="I63" s="332"/>
      <c r="J63" s="154"/>
    </row>
    <row r="64" spans="1:13" s="9" customFormat="1" ht="15" customHeight="1" x14ac:dyDescent="0.2">
      <c r="A64" s="325"/>
      <c r="F64" s="154"/>
      <c r="G64" s="331"/>
      <c r="H64" s="331"/>
      <c r="I64" s="155"/>
      <c r="J64" s="153"/>
    </row>
    <row r="65" spans="1:13" s="9" customFormat="1" ht="15" customHeight="1" x14ac:dyDescent="0.2">
      <c r="A65" s="325"/>
      <c r="F65" s="161"/>
      <c r="G65" s="331"/>
      <c r="H65" s="331"/>
      <c r="I65" s="334"/>
      <c r="J65" s="161"/>
    </row>
    <row r="66" spans="1:13" ht="15" customHeight="1" x14ac:dyDescent="0.2">
      <c r="A66" s="21"/>
      <c r="I66" s="22"/>
      <c r="J66" s="1"/>
    </row>
    <row r="67" spans="1:13" ht="27" customHeight="1" x14ac:dyDescent="0.2">
      <c r="A67" s="494" t="s">
        <v>313</v>
      </c>
      <c r="B67" s="495"/>
      <c r="C67" s="495"/>
      <c r="D67" s="495"/>
      <c r="E67" s="495"/>
      <c r="F67" s="495"/>
      <c r="G67" s="495"/>
      <c r="H67" s="495"/>
      <c r="I67" s="496"/>
      <c r="J67" s="310"/>
      <c r="K67" s="310"/>
      <c r="L67" s="310"/>
      <c r="M67" s="310"/>
    </row>
    <row r="68" spans="1:13" ht="15" customHeight="1" x14ac:dyDescent="0.2">
      <c r="A68" s="304"/>
      <c r="B68" s="305"/>
      <c r="C68" s="305"/>
      <c r="D68" s="305"/>
      <c r="E68" s="305"/>
      <c r="F68" s="305"/>
      <c r="G68" s="305"/>
      <c r="H68" s="305"/>
      <c r="I68" s="306"/>
      <c r="J68" s="305"/>
      <c r="K68" s="305"/>
      <c r="L68" s="305"/>
      <c r="M68" s="305"/>
    </row>
    <row r="69" spans="1:13" ht="15" customHeight="1" x14ac:dyDescent="0.2">
      <c r="A69" s="488" t="s">
        <v>18</v>
      </c>
      <c r="B69" s="489"/>
      <c r="C69" s="489"/>
      <c r="D69" s="489"/>
      <c r="E69" s="489"/>
      <c r="F69" s="489"/>
      <c r="G69" s="489"/>
      <c r="H69" s="489"/>
      <c r="I69" s="490"/>
      <c r="J69" s="323"/>
      <c r="K69" s="323"/>
      <c r="L69" s="323"/>
      <c r="M69" s="323"/>
    </row>
    <row r="70" spans="1:13" ht="24.75" customHeight="1" x14ac:dyDescent="0.2">
      <c r="A70" s="494" t="s">
        <v>289</v>
      </c>
      <c r="B70" s="495"/>
      <c r="C70" s="495"/>
      <c r="D70" s="495"/>
      <c r="E70" s="495"/>
      <c r="F70" s="495"/>
      <c r="G70" s="495"/>
      <c r="H70" s="495"/>
      <c r="I70" s="496"/>
      <c r="J70" s="310"/>
      <c r="K70" s="310"/>
      <c r="L70" s="310"/>
      <c r="M70" s="310"/>
    </row>
    <row r="71" spans="1:13" ht="15" customHeight="1" x14ac:dyDescent="0.2">
      <c r="A71" s="304"/>
      <c r="B71" s="305"/>
      <c r="C71" s="305"/>
      <c r="D71" s="305"/>
      <c r="E71" s="305"/>
      <c r="F71" s="305"/>
      <c r="G71" s="305"/>
      <c r="H71" s="305"/>
      <c r="I71" s="306"/>
      <c r="J71" s="305"/>
      <c r="K71" s="305"/>
      <c r="L71" s="305"/>
      <c r="M71" s="305"/>
    </row>
    <row r="72" spans="1:13" ht="15" customHeight="1" x14ac:dyDescent="0.2">
      <c r="A72" s="533" t="s">
        <v>105</v>
      </c>
      <c r="B72" s="534"/>
      <c r="C72" s="534"/>
      <c r="D72" s="534"/>
      <c r="E72" s="534"/>
      <c r="F72" s="534"/>
      <c r="G72" s="534"/>
      <c r="H72" s="534"/>
      <c r="I72" s="535"/>
      <c r="J72" s="315"/>
      <c r="K72" s="315"/>
      <c r="L72" s="315"/>
      <c r="M72" s="315"/>
    </row>
    <row r="73" spans="1:13" ht="12.75" customHeight="1" x14ac:dyDescent="0.2">
      <c r="A73" s="494" t="s">
        <v>345</v>
      </c>
      <c r="B73" s="495"/>
      <c r="C73" s="495"/>
      <c r="D73" s="495"/>
      <c r="E73" s="495"/>
      <c r="F73" s="495"/>
      <c r="G73" s="495"/>
      <c r="H73" s="495"/>
      <c r="I73" s="496"/>
      <c r="J73" s="310"/>
      <c r="K73" s="310"/>
      <c r="L73" s="310"/>
      <c r="M73" s="310"/>
    </row>
    <row r="74" spans="1:13" x14ac:dyDescent="0.2">
      <c r="A74" s="335"/>
      <c r="B74" s="336"/>
      <c r="C74" s="336"/>
      <c r="D74" s="336"/>
      <c r="E74" s="336"/>
      <c r="F74" s="336"/>
      <c r="G74" s="336"/>
      <c r="H74" s="336"/>
      <c r="I74" s="337"/>
      <c r="J74" s="336"/>
      <c r="K74" s="336"/>
      <c r="L74" s="336"/>
      <c r="M74" s="336"/>
    </row>
    <row r="75" spans="1:13" ht="12.75" customHeight="1" x14ac:dyDescent="0.2">
      <c r="A75" s="488" t="s">
        <v>104</v>
      </c>
      <c r="B75" s="489"/>
      <c r="C75" s="489"/>
      <c r="D75" s="489"/>
      <c r="E75" s="489"/>
      <c r="F75" s="489"/>
      <c r="G75" s="489"/>
      <c r="H75" s="489"/>
      <c r="I75" s="490"/>
      <c r="J75" s="323"/>
      <c r="K75" s="323"/>
      <c r="L75" s="323"/>
      <c r="M75" s="323"/>
    </row>
    <row r="76" spans="1:13" ht="30" customHeight="1" x14ac:dyDescent="0.2">
      <c r="A76" s="536" t="s">
        <v>297</v>
      </c>
      <c r="B76" s="537"/>
      <c r="C76" s="537"/>
      <c r="D76" s="537"/>
      <c r="E76" s="537"/>
      <c r="F76" s="537"/>
      <c r="G76" s="537"/>
      <c r="H76" s="537"/>
      <c r="I76" s="538"/>
      <c r="J76" s="340"/>
      <c r="K76" s="340"/>
      <c r="L76" s="340"/>
      <c r="M76" s="340"/>
    </row>
    <row r="77" spans="1:13" x14ac:dyDescent="0.2">
      <c r="A77" s="304"/>
      <c r="B77" s="305"/>
      <c r="C77" s="305"/>
      <c r="D77" s="305"/>
      <c r="E77" s="305"/>
      <c r="F77" s="305"/>
      <c r="G77" s="305"/>
      <c r="H77" s="305"/>
      <c r="I77" s="306"/>
      <c r="J77" s="305"/>
      <c r="K77" s="305"/>
      <c r="L77" s="305"/>
      <c r="M77" s="305"/>
    </row>
    <row r="78" spans="1:13" ht="12.75" customHeight="1" x14ac:dyDescent="0.2">
      <c r="A78" s="488" t="s">
        <v>254</v>
      </c>
      <c r="B78" s="489"/>
      <c r="C78" s="489"/>
      <c r="D78" s="489"/>
      <c r="E78" s="489"/>
      <c r="F78" s="489"/>
      <c r="G78" s="489"/>
      <c r="H78" s="489"/>
      <c r="I78" s="490"/>
      <c r="J78" s="323"/>
      <c r="K78" s="323"/>
      <c r="L78" s="323"/>
      <c r="M78" s="323"/>
    </row>
    <row r="79" spans="1:13" ht="27" customHeight="1" x14ac:dyDescent="0.2">
      <c r="A79" s="528" t="s">
        <v>312</v>
      </c>
      <c r="B79" s="529"/>
      <c r="C79" s="529"/>
      <c r="D79" s="529"/>
      <c r="E79" s="529"/>
      <c r="F79" s="529"/>
      <c r="G79" s="529"/>
      <c r="H79" s="529"/>
      <c r="I79" s="530"/>
      <c r="J79" s="310"/>
      <c r="K79" s="310"/>
      <c r="L79" s="310"/>
      <c r="M79" s="310"/>
    </row>
    <row r="80" spans="1:13" x14ac:dyDescent="0.2">
      <c r="A80" s="316"/>
      <c r="B80" s="317"/>
      <c r="C80" s="317"/>
      <c r="D80" s="317"/>
      <c r="E80" s="317"/>
      <c r="F80" s="317"/>
      <c r="G80" s="317"/>
      <c r="H80" s="317"/>
      <c r="I80" s="318"/>
      <c r="J80" s="317"/>
      <c r="K80" s="317"/>
      <c r="L80" s="317"/>
      <c r="M80" s="317"/>
    </row>
    <row r="81" spans="1:13" ht="12.75" customHeight="1" x14ac:dyDescent="0.2">
      <c r="A81" s="488" t="s">
        <v>255</v>
      </c>
      <c r="B81" s="489"/>
      <c r="C81" s="489"/>
      <c r="D81" s="489"/>
      <c r="E81" s="489"/>
      <c r="F81" s="489"/>
      <c r="G81" s="489"/>
      <c r="H81" s="489"/>
      <c r="I81" s="490"/>
      <c r="J81" s="323"/>
      <c r="K81" s="323"/>
      <c r="L81" s="323"/>
      <c r="M81" s="323"/>
    </row>
    <row r="82" spans="1:13" ht="30.75" customHeight="1" x14ac:dyDescent="0.2">
      <c r="A82" s="551" t="s">
        <v>346</v>
      </c>
      <c r="B82" s="552"/>
      <c r="C82" s="552"/>
      <c r="D82" s="552"/>
      <c r="E82" s="552"/>
      <c r="F82" s="552"/>
      <c r="G82" s="552"/>
      <c r="H82" s="552"/>
      <c r="I82" s="553"/>
      <c r="J82" s="310"/>
      <c r="K82" s="310"/>
      <c r="L82" s="310"/>
      <c r="M82" s="310"/>
    </row>
    <row r="83" spans="1:13" x14ac:dyDescent="0.2">
      <c r="A83" s="21"/>
      <c r="I83" s="22"/>
      <c r="J83" s="1"/>
    </row>
    <row r="84" spans="1:13" ht="12.75" customHeight="1" x14ac:dyDescent="0.2">
      <c r="A84" s="488" t="s">
        <v>256</v>
      </c>
      <c r="B84" s="489"/>
      <c r="C84" s="489"/>
      <c r="D84" s="489"/>
      <c r="E84" s="489"/>
      <c r="F84" s="489"/>
      <c r="G84" s="489"/>
      <c r="H84" s="489"/>
      <c r="I84" s="490"/>
      <c r="J84" s="323"/>
      <c r="K84" s="323"/>
      <c r="L84" s="323"/>
      <c r="M84" s="323"/>
    </row>
    <row r="85" spans="1:13" ht="27" customHeight="1" x14ac:dyDescent="0.2">
      <c r="A85" s="545" t="s">
        <v>296</v>
      </c>
      <c r="B85" s="546"/>
      <c r="C85" s="546"/>
      <c r="D85" s="546"/>
      <c r="E85" s="546"/>
      <c r="F85" s="546"/>
      <c r="G85" s="546"/>
      <c r="H85" s="546"/>
      <c r="I85" s="547"/>
      <c r="J85" s="310"/>
      <c r="K85" s="310"/>
      <c r="L85" s="310"/>
      <c r="M85" s="310"/>
    </row>
    <row r="86" spans="1:13" ht="27" customHeight="1" x14ac:dyDescent="0.2">
      <c r="A86" s="317"/>
      <c r="B86" s="317"/>
      <c r="C86" s="317"/>
      <c r="D86" s="317"/>
      <c r="E86" s="317"/>
      <c r="F86" s="317"/>
      <c r="G86" s="317"/>
      <c r="H86" s="317"/>
      <c r="I86" s="317"/>
      <c r="J86" s="310"/>
      <c r="K86" s="310"/>
      <c r="L86" s="310"/>
      <c r="M86" s="310"/>
    </row>
    <row r="87" spans="1:13" ht="7.5" customHeight="1" x14ac:dyDescent="0.2">
      <c r="A87" s="304"/>
      <c r="B87" s="305"/>
      <c r="C87" s="305"/>
      <c r="D87" s="305"/>
      <c r="E87" s="305"/>
      <c r="F87" s="305"/>
      <c r="G87" s="305"/>
      <c r="H87" s="305"/>
      <c r="I87" s="306"/>
      <c r="J87" s="305"/>
      <c r="K87" s="305"/>
      <c r="L87" s="305"/>
      <c r="M87" s="305"/>
    </row>
    <row r="88" spans="1:13" ht="12.75" customHeight="1" x14ac:dyDescent="0.2">
      <c r="A88" s="554" t="s">
        <v>257</v>
      </c>
      <c r="B88" s="555"/>
      <c r="C88" s="555"/>
      <c r="D88" s="555"/>
      <c r="E88" s="555"/>
      <c r="F88" s="555"/>
      <c r="G88" s="555"/>
      <c r="H88" s="555"/>
      <c r="I88" s="556"/>
      <c r="J88" s="323"/>
      <c r="K88" s="323"/>
      <c r="L88" s="323"/>
      <c r="M88" s="323"/>
    </row>
    <row r="89" spans="1:13" ht="28.5" customHeight="1" x14ac:dyDescent="0.2">
      <c r="A89" s="494" t="s">
        <v>292</v>
      </c>
      <c r="B89" s="495"/>
      <c r="C89" s="495"/>
      <c r="D89" s="495"/>
      <c r="E89" s="495"/>
      <c r="F89" s="495"/>
      <c r="G89" s="495"/>
      <c r="H89" s="495"/>
      <c r="I89" s="496"/>
      <c r="J89" s="310"/>
      <c r="K89" s="310"/>
      <c r="L89" s="310"/>
      <c r="M89" s="310"/>
    </row>
    <row r="90" spans="1:13" ht="26.25" customHeight="1" x14ac:dyDescent="0.2">
      <c r="A90" s="494" t="s">
        <v>106</v>
      </c>
      <c r="B90" s="495"/>
      <c r="C90" s="495"/>
      <c r="D90" s="495"/>
      <c r="E90" s="495"/>
      <c r="F90" s="495"/>
      <c r="G90" s="495"/>
      <c r="H90" s="495"/>
      <c r="I90" s="496"/>
      <c r="J90" s="310"/>
      <c r="K90" s="310"/>
      <c r="L90" s="310"/>
      <c r="M90" s="310"/>
    </row>
    <row r="91" spans="1:13" ht="55.5" customHeight="1" x14ac:dyDescent="0.2">
      <c r="A91" s="491" t="s">
        <v>299</v>
      </c>
      <c r="B91" s="492"/>
      <c r="C91" s="492"/>
      <c r="D91" s="492"/>
      <c r="E91" s="492"/>
      <c r="F91" s="492"/>
      <c r="G91" s="492"/>
      <c r="H91" s="492"/>
      <c r="I91" s="493"/>
      <c r="J91" s="341"/>
      <c r="K91" s="341"/>
      <c r="L91" s="341"/>
      <c r="M91" s="341"/>
    </row>
    <row r="92" spans="1:13" x14ac:dyDescent="0.2">
      <c r="A92" s="309"/>
      <c r="B92" s="310"/>
      <c r="C92" s="310"/>
      <c r="D92" s="310"/>
      <c r="E92" s="310"/>
      <c r="F92" s="310"/>
      <c r="G92" s="310"/>
      <c r="H92" s="310"/>
      <c r="I92" s="311"/>
      <c r="J92" s="310"/>
      <c r="K92" s="310"/>
      <c r="L92" s="310"/>
      <c r="M92" s="310"/>
    </row>
    <row r="93" spans="1:13" ht="12.75" customHeight="1" x14ac:dyDescent="0.2">
      <c r="A93" s="488" t="s">
        <v>258</v>
      </c>
      <c r="B93" s="489"/>
      <c r="C93" s="489"/>
      <c r="D93" s="489"/>
      <c r="E93" s="489"/>
      <c r="F93" s="489"/>
      <c r="G93" s="489"/>
      <c r="H93" s="489"/>
      <c r="I93" s="490"/>
      <c r="J93" s="323"/>
      <c r="K93" s="323"/>
      <c r="L93" s="323"/>
      <c r="M93" s="323"/>
    </row>
    <row r="94" spans="1:13" ht="14.25" customHeight="1" x14ac:dyDescent="0.2">
      <c r="A94" s="494" t="s">
        <v>107</v>
      </c>
      <c r="B94" s="495"/>
      <c r="C94" s="495"/>
      <c r="D94" s="495"/>
      <c r="E94" s="495"/>
      <c r="F94" s="495"/>
      <c r="G94" s="495"/>
      <c r="H94" s="495"/>
      <c r="I94" s="496"/>
      <c r="J94" s="310"/>
      <c r="K94" s="310"/>
      <c r="L94" s="310"/>
      <c r="M94" s="310"/>
    </row>
    <row r="95" spans="1:13" ht="12.75" customHeight="1" x14ac:dyDescent="0.2">
      <c r="A95" s="494" t="s">
        <v>340</v>
      </c>
      <c r="B95" s="495"/>
      <c r="C95" s="495"/>
      <c r="D95" s="495"/>
      <c r="E95" s="495"/>
      <c r="F95" s="495"/>
      <c r="G95" s="495"/>
      <c r="H95" s="495"/>
      <c r="I95" s="496"/>
      <c r="J95" s="310"/>
      <c r="K95" s="310"/>
      <c r="L95" s="310"/>
      <c r="M95" s="310"/>
    </row>
    <row r="96" spans="1:13" x14ac:dyDescent="0.2">
      <c r="A96" s="342"/>
      <c r="B96" s="343"/>
      <c r="C96" s="343"/>
      <c r="D96" s="343"/>
      <c r="E96" s="343"/>
      <c r="F96" s="343"/>
      <c r="G96" s="343"/>
      <c r="H96" s="343"/>
      <c r="I96" s="344"/>
      <c r="J96" s="343"/>
      <c r="K96" s="343"/>
      <c r="L96" s="343"/>
      <c r="M96" s="343"/>
    </row>
    <row r="97" spans="1:13" x14ac:dyDescent="0.2">
      <c r="A97" s="488" t="s">
        <v>259</v>
      </c>
      <c r="B97" s="489"/>
      <c r="C97" s="489"/>
      <c r="D97" s="489"/>
      <c r="E97" s="489"/>
      <c r="F97" s="489"/>
      <c r="G97" s="489"/>
      <c r="H97" s="489"/>
      <c r="I97" s="490"/>
      <c r="J97" s="323"/>
      <c r="K97" s="323"/>
      <c r="L97" s="323"/>
      <c r="M97" s="323"/>
    </row>
    <row r="98" spans="1:13" ht="14.25" customHeight="1" x14ac:dyDescent="0.2">
      <c r="A98" s="494" t="s">
        <v>301</v>
      </c>
      <c r="B98" s="495"/>
      <c r="C98" s="495"/>
      <c r="D98" s="495"/>
      <c r="E98" s="495"/>
      <c r="F98" s="495"/>
      <c r="G98" s="495"/>
      <c r="H98" s="495"/>
      <c r="I98" s="496"/>
      <c r="J98" s="310"/>
      <c r="K98" s="310"/>
      <c r="L98" s="310"/>
      <c r="M98" s="310"/>
    </row>
    <row r="99" spans="1:13" ht="12.75" customHeight="1" x14ac:dyDescent="0.2">
      <c r="A99" s="488" t="s">
        <v>298</v>
      </c>
      <c r="B99" s="489"/>
      <c r="C99" s="489"/>
      <c r="D99" s="489"/>
      <c r="E99" s="489"/>
      <c r="F99" s="489"/>
      <c r="G99" s="489"/>
      <c r="H99" s="489"/>
      <c r="I99" s="490"/>
      <c r="J99" s="323"/>
      <c r="K99" s="323"/>
      <c r="L99" s="323"/>
      <c r="M99" s="323"/>
    </row>
    <row r="100" spans="1:13" x14ac:dyDescent="0.2">
      <c r="A100" s="312"/>
      <c r="B100" s="313"/>
      <c r="C100" s="313"/>
      <c r="D100" s="313"/>
      <c r="E100" s="313"/>
      <c r="F100" s="313"/>
      <c r="G100" s="313"/>
      <c r="H100" s="313"/>
      <c r="I100" s="314"/>
      <c r="J100" s="313"/>
      <c r="K100" s="313"/>
      <c r="L100" s="313"/>
      <c r="M100" s="313"/>
    </row>
    <row r="101" spans="1:13" ht="12.75" customHeight="1" x14ac:dyDescent="0.2">
      <c r="A101" s="488" t="s">
        <v>260</v>
      </c>
      <c r="B101" s="489"/>
      <c r="C101" s="489"/>
      <c r="D101" s="489"/>
      <c r="E101" s="489"/>
      <c r="F101" s="489"/>
      <c r="G101" s="489"/>
      <c r="H101" s="489"/>
      <c r="I101" s="490"/>
      <c r="J101" s="323"/>
      <c r="K101" s="323"/>
      <c r="L101" s="323"/>
      <c r="M101" s="323"/>
    </row>
    <row r="102" spans="1:13" ht="12.75" customHeight="1" x14ac:dyDescent="0.2">
      <c r="A102" s="494" t="s">
        <v>108</v>
      </c>
      <c r="B102" s="495"/>
      <c r="C102" s="495"/>
      <c r="D102" s="495"/>
      <c r="E102" s="495"/>
      <c r="F102" s="495"/>
      <c r="G102" s="495"/>
      <c r="H102" s="495"/>
      <c r="I102" s="496"/>
      <c r="J102" s="310"/>
      <c r="K102" s="310"/>
      <c r="L102" s="310"/>
      <c r="M102" s="310"/>
    </row>
    <row r="103" spans="1:13" x14ac:dyDescent="0.2">
      <c r="A103" s="304"/>
      <c r="B103" s="305"/>
      <c r="C103" s="305"/>
      <c r="D103" s="305"/>
      <c r="E103" s="305"/>
      <c r="F103" s="305"/>
      <c r="G103" s="305"/>
      <c r="H103" s="305"/>
      <c r="I103" s="306"/>
      <c r="J103" s="305"/>
      <c r="K103" s="305"/>
      <c r="L103" s="305"/>
      <c r="M103" s="305"/>
    </row>
    <row r="104" spans="1:13" ht="12.75" customHeight="1" x14ac:dyDescent="0.2">
      <c r="A104" s="488" t="s">
        <v>261</v>
      </c>
      <c r="B104" s="489"/>
      <c r="C104" s="489"/>
      <c r="D104" s="489"/>
      <c r="E104" s="489"/>
      <c r="F104" s="489"/>
      <c r="G104" s="489"/>
      <c r="H104" s="489"/>
      <c r="I104" s="490"/>
      <c r="J104" s="323"/>
      <c r="K104" s="323"/>
      <c r="L104" s="323"/>
      <c r="M104" s="323"/>
    </row>
    <row r="105" spans="1:13" ht="27.75" customHeight="1" x14ac:dyDescent="0.2">
      <c r="A105" s="491" t="s">
        <v>109</v>
      </c>
      <c r="B105" s="492"/>
      <c r="C105" s="492"/>
      <c r="D105" s="492"/>
      <c r="E105" s="492"/>
      <c r="F105" s="492"/>
      <c r="G105" s="492"/>
      <c r="H105" s="492"/>
      <c r="I105" s="493"/>
      <c r="J105" s="310"/>
      <c r="K105" s="310"/>
      <c r="L105" s="310"/>
      <c r="M105" s="310"/>
    </row>
    <row r="106" spans="1:13" x14ac:dyDescent="0.2">
      <c r="A106" s="304"/>
      <c r="B106" s="305"/>
      <c r="C106" s="305"/>
      <c r="D106" s="305"/>
      <c r="E106" s="305"/>
      <c r="F106" s="305"/>
      <c r="G106" s="305"/>
      <c r="H106" s="305"/>
      <c r="I106" s="306"/>
      <c r="J106" s="305"/>
      <c r="K106" s="305"/>
      <c r="L106" s="305"/>
      <c r="M106" s="305"/>
    </row>
    <row r="107" spans="1:13" x14ac:dyDescent="0.2">
      <c r="A107" s="548" t="s">
        <v>262</v>
      </c>
      <c r="B107" s="549"/>
      <c r="C107" s="549"/>
      <c r="D107" s="549"/>
      <c r="E107" s="549"/>
      <c r="F107" s="549"/>
      <c r="G107" s="549"/>
      <c r="H107" s="549"/>
      <c r="I107" s="550"/>
      <c r="J107" s="7"/>
      <c r="K107" s="7"/>
      <c r="L107" s="7"/>
      <c r="M107" s="7"/>
    </row>
    <row r="108" spans="1:13" ht="12.75" customHeight="1" x14ac:dyDescent="0.2">
      <c r="A108" s="494" t="s">
        <v>290</v>
      </c>
      <c r="B108" s="495"/>
      <c r="C108" s="495"/>
      <c r="D108" s="495"/>
      <c r="E108" s="495"/>
      <c r="F108" s="495"/>
      <c r="G108" s="495"/>
      <c r="H108" s="495"/>
      <c r="I108" s="496"/>
      <c r="J108" s="310"/>
      <c r="K108" s="310"/>
      <c r="L108" s="310"/>
      <c r="M108" s="310"/>
    </row>
    <row r="109" spans="1:13" x14ac:dyDescent="0.2">
      <c r="A109" s="304"/>
      <c r="B109" s="305"/>
      <c r="C109" s="305"/>
      <c r="D109" s="305"/>
      <c r="E109" s="305"/>
      <c r="F109" s="305"/>
      <c r="G109" s="305"/>
      <c r="H109" s="305"/>
      <c r="I109" s="306"/>
      <c r="J109" s="305"/>
      <c r="K109" s="305"/>
      <c r="L109" s="305"/>
      <c r="M109" s="305"/>
    </row>
    <row r="110" spans="1:13" ht="12.75" customHeight="1" x14ac:dyDescent="0.2">
      <c r="A110" s="488" t="s">
        <v>263</v>
      </c>
      <c r="B110" s="489"/>
      <c r="C110" s="489"/>
      <c r="D110" s="489"/>
      <c r="E110" s="489"/>
      <c r="F110" s="489"/>
      <c r="G110" s="489"/>
      <c r="H110" s="489"/>
      <c r="I110" s="490"/>
      <c r="J110" s="323"/>
      <c r="K110" s="323"/>
      <c r="L110" s="323"/>
      <c r="M110" s="323"/>
    </row>
    <row r="111" spans="1:13" ht="12.75" customHeight="1" x14ac:dyDescent="0.2">
      <c r="A111" s="494" t="s">
        <v>291</v>
      </c>
      <c r="B111" s="495"/>
      <c r="C111" s="495"/>
      <c r="D111" s="495"/>
      <c r="E111" s="495"/>
      <c r="F111" s="495"/>
      <c r="G111" s="495"/>
      <c r="H111" s="495"/>
      <c r="I111" s="496"/>
      <c r="J111" s="310"/>
      <c r="K111" s="310"/>
      <c r="L111" s="310"/>
      <c r="M111" s="310"/>
    </row>
    <row r="112" spans="1:13" x14ac:dyDescent="0.2">
      <c r="A112" s="21"/>
      <c r="I112" s="22"/>
      <c r="J112" s="1"/>
    </row>
    <row r="113" spans="1:15" ht="12.75" customHeight="1" x14ac:dyDescent="0.2">
      <c r="A113" s="488" t="s">
        <v>264</v>
      </c>
      <c r="B113" s="489"/>
      <c r="C113" s="489"/>
      <c r="D113" s="489"/>
      <c r="E113" s="489"/>
      <c r="F113" s="489"/>
      <c r="G113" s="489"/>
      <c r="H113" s="489"/>
      <c r="I113" s="490"/>
      <c r="J113" s="323"/>
      <c r="K113" s="323"/>
      <c r="L113" s="323"/>
      <c r="M113" s="323"/>
    </row>
    <row r="114" spans="1:15" ht="12.75" customHeight="1" x14ac:dyDescent="0.2">
      <c r="A114" s="545" t="s">
        <v>300</v>
      </c>
      <c r="B114" s="546"/>
      <c r="C114" s="546"/>
      <c r="D114" s="546"/>
      <c r="E114" s="546"/>
      <c r="F114" s="546"/>
      <c r="G114" s="546"/>
      <c r="H114" s="546"/>
      <c r="I114" s="547"/>
      <c r="J114" s="310"/>
      <c r="K114" s="310"/>
      <c r="L114" s="310"/>
      <c r="M114" s="310"/>
    </row>
    <row r="115" spans="1:15" x14ac:dyDescent="0.2">
      <c r="A115" s="95"/>
      <c r="B115" s="94"/>
      <c r="C115" s="94"/>
      <c r="D115" s="94"/>
      <c r="E115" s="94"/>
      <c r="F115" s="94"/>
      <c r="G115" s="94"/>
      <c r="H115" s="94"/>
      <c r="I115" s="94"/>
      <c r="J115" s="94"/>
      <c r="K115" s="94"/>
      <c r="L115" s="94"/>
      <c r="M115" s="94"/>
    </row>
    <row r="116" spans="1:15" ht="12.75" customHeight="1" x14ac:dyDescent="0.2">
      <c r="A116" s="500" t="s">
        <v>220</v>
      </c>
      <c r="B116" s="501"/>
      <c r="C116" s="501"/>
      <c r="D116" s="501"/>
      <c r="E116" s="501"/>
      <c r="F116" s="501"/>
      <c r="G116" s="501"/>
      <c r="H116" s="501"/>
      <c r="I116" s="502"/>
      <c r="J116" s="1"/>
    </row>
    <row r="117" spans="1:15" ht="12.75" customHeight="1" x14ac:dyDescent="0.2">
      <c r="A117" s="189" t="s">
        <v>169</v>
      </c>
      <c r="B117" s="56"/>
      <c r="C117" s="128"/>
      <c r="D117" s="128"/>
      <c r="E117" s="128"/>
      <c r="F117" s="166"/>
      <c r="G117" s="128"/>
      <c r="H117" s="128"/>
      <c r="I117" s="129"/>
      <c r="J117" s="1"/>
    </row>
    <row r="118" spans="1:15" s="4" customFormat="1" ht="12.75" customHeight="1" x14ac:dyDescent="0.2">
      <c r="A118" s="105" t="s">
        <v>3</v>
      </c>
      <c r="B118" s="7"/>
      <c r="C118" s="167"/>
      <c r="D118" s="167"/>
      <c r="E118" s="167"/>
      <c r="I118" s="165"/>
      <c r="N118" s="160"/>
      <c r="O118" s="160"/>
    </row>
    <row r="119" spans="1:15" ht="12.75" customHeight="1" x14ac:dyDescent="0.2">
      <c r="A119" s="145"/>
      <c r="I119" s="22"/>
      <c r="J119" s="1"/>
    </row>
    <row r="120" spans="1:15" ht="12.75" customHeight="1" x14ac:dyDescent="0.2">
      <c r="A120" s="74" t="s">
        <v>4</v>
      </c>
      <c r="B120" s="143"/>
      <c r="C120" s="142"/>
      <c r="D120" s="144"/>
      <c r="E120" s="288">
        <v>45930</v>
      </c>
      <c r="F120" s="289">
        <v>45565</v>
      </c>
      <c r="I120" s="22"/>
      <c r="J120" s="1"/>
    </row>
    <row r="121" spans="1:15" ht="12.75" customHeight="1" x14ac:dyDescent="0.2">
      <c r="A121" s="296" t="s">
        <v>269</v>
      </c>
      <c r="B121" s="297"/>
      <c r="E121" s="298">
        <v>9394214</v>
      </c>
      <c r="F121" s="298">
        <v>4975821</v>
      </c>
      <c r="I121" s="22"/>
      <c r="J121" s="1"/>
    </row>
    <row r="122" spans="1:15" ht="12.75" customHeight="1" x14ac:dyDescent="0.2">
      <c r="A122" s="21" t="s">
        <v>5</v>
      </c>
      <c r="B122" s="299"/>
      <c r="E122" s="298">
        <v>5124863</v>
      </c>
      <c r="F122" s="298">
        <v>27376013</v>
      </c>
      <c r="I122" s="22"/>
      <c r="J122" s="1"/>
    </row>
    <row r="123" spans="1:15" ht="12.75" customHeight="1" x14ac:dyDescent="0.2">
      <c r="A123" s="296" t="s">
        <v>219</v>
      </c>
      <c r="B123" s="299"/>
      <c r="E123" s="298">
        <v>4005267642</v>
      </c>
      <c r="F123" s="298">
        <v>3200587837</v>
      </c>
      <c r="I123" s="22"/>
      <c r="J123" s="1"/>
    </row>
    <row r="124" spans="1:15" ht="12.75" customHeight="1" x14ac:dyDescent="0.2">
      <c r="A124" s="296" t="s">
        <v>218</v>
      </c>
      <c r="B124" s="299"/>
      <c r="E124" s="298">
        <v>127440196</v>
      </c>
      <c r="F124" s="298">
        <v>175030250</v>
      </c>
      <c r="I124" s="22"/>
      <c r="J124" s="1"/>
    </row>
    <row r="125" spans="1:15" ht="12.75" customHeight="1" x14ac:dyDescent="0.2">
      <c r="A125" s="147" t="s">
        <v>2</v>
      </c>
      <c r="B125" s="148"/>
      <c r="C125" s="32"/>
      <c r="D125" s="32"/>
      <c r="E125" s="149">
        <f>SUM(E121:E124)</f>
        <v>4147226915</v>
      </c>
      <c r="F125" s="149">
        <f>SUM(F121:F124)</f>
        <v>3407969921</v>
      </c>
      <c r="G125" s="32"/>
      <c r="H125" s="32"/>
      <c r="I125" s="93"/>
      <c r="J125" s="1"/>
    </row>
    <row r="126" spans="1:15" s="11" customFormat="1" ht="12.75" customHeight="1" x14ac:dyDescent="0.2">
      <c r="E126" s="300">
        <f>+E125-BG!F14</f>
        <v>0</v>
      </c>
      <c r="F126" s="300">
        <f>+F125-BG!G14</f>
        <v>0</v>
      </c>
      <c r="J126" s="12"/>
    </row>
    <row r="127" spans="1:15" ht="12.75" customHeight="1" x14ac:dyDescent="0.2">
      <c r="A127" s="500" t="s">
        <v>155</v>
      </c>
      <c r="B127" s="501"/>
      <c r="C127" s="501"/>
      <c r="D127" s="501"/>
      <c r="E127" s="501"/>
      <c r="F127" s="501"/>
      <c r="G127" s="501"/>
      <c r="H127" s="501"/>
      <c r="I127" s="502"/>
      <c r="J127" s="1"/>
    </row>
    <row r="128" spans="1:15" ht="12.75" customHeight="1" x14ac:dyDescent="0.2">
      <c r="A128" s="189" t="s">
        <v>169</v>
      </c>
      <c r="B128" s="56"/>
      <c r="C128" s="128"/>
      <c r="D128" s="128"/>
      <c r="E128" s="128"/>
      <c r="F128" s="166"/>
      <c r="G128" s="128"/>
      <c r="H128" s="128"/>
      <c r="I128" s="129"/>
      <c r="J128" s="1"/>
    </row>
    <row r="129" spans="1:30" s="4" customFormat="1" ht="12.75" customHeight="1" x14ac:dyDescent="0.2">
      <c r="A129" s="105" t="s">
        <v>3</v>
      </c>
      <c r="B129" s="7"/>
      <c r="C129" s="167"/>
      <c r="D129" s="167"/>
      <c r="E129" s="167"/>
      <c r="I129" s="165"/>
      <c r="N129" s="160"/>
      <c r="O129" s="160"/>
    </row>
    <row r="130" spans="1:30" ht="12.75" customHeight="1" x14ac:dyDescent="0.2">
      <c r="A130" s="503" t="s">
        <v>4</v>
      </c>
      <c r="B130" s="504"/>
      <c r="C130" s="504"/>
      <c r="D130" s="505"/>
      <c r="E130" s="288">
        <v>45930</v>
      </c>
      <c r="F130" s="289">
        <v>45565</v>
      </c>
      <c r="G130" s="25"/>
      <c r="H130" s="25"/>
      <c r="I130" s="150"/>
      <c r="J130" s="25"/>
      <c r="K130" s="25"/>
      <c r="L130" s="25"/>
      <c r="M130" s="25"/>
      <c r="N130" s="25"/>
      <c r="O130" s="25"/>
      <c r="P130" s="25"/>
      <c r="Q130" s="25"/>
      <c r="R130" s="25"/>
      <c r="S130" s="25"/>
      <c r="T130" s="25"/>
      <c r="U130" s="25"/>
      <c r="V130" s="25"/>
      <c r="W130" s="25"/>
      <c r="X130" s="25"/>
      <c r="Y130" s="25"/>
      <c r="Z130" s="25"/>
      <c r="AA130" s="25"/>
      <c r="AB130" s="25"/>
      <c r="AC130" s="25"/>
      <c r="AD130" s="25"/>
    </row>
    <row r="131" spans="1:30" ht="12.75" customHeight="1" x14ac:dyDescent="0.2">
      <c r="A131" s="21" t="s">
        <v>221</v>
      </c>
      <c r="D131" s="18"/>
      <c r="E131" s="82">
        <v>5071712318</v>
      </c>
      <c r="F131" s="82">
        <v>2066810749</v>
      </c>
      <c r="I131" s="22"/>
      <c r="J131" s="1"/>
    </row>
    <row r="132" spans="1:30" ht="12.75" hidden="1" customHeight="1" x14ac:dyDescent="0.2">
      <c r="A132" s="21" t="s">
        <v>222</v>
      </c>
      <c r="D132" s="18"/>
      <c r="E132" s="82">
        <v>0</v>
      </c>
      <c r="F132" s="82">
        <v>0</v>
      </c>
      <c r="I132" s="22"/>
      <c r="J132" s="1"/>
    </row>
    <row r="133" spans="1:30" ht="12.75" customHeight="1" x14ac:dyDescent="0.2">
      <c r="A133" s="147" t="s">
        <v>2</v>
      </c>
      <c r="B133" s="32"/>
      <c r="C133" s="32"/>
      <c r="D133" s="159"/>
      <c r="E133" s="149">
        <f>SUM(E131:E132)</f>
        <v>5071712318</v>
      </c>
      <c r="F133" s="149">
        <f>SUM(F131:F132)</f>
        <v>2066810749</v>
      </c>
      <c r="G133" s="151"/>
      <c r="H133" s="151"/>
      <c r="I133" s="152"/>
      <c r="J133" s="25"/>
      <c r="K133" s="25"/>
      <c r="L133" s="25"/>
      <c r="M133" s="25"/>
      <c r="N133" s="25"/>
      <c r="O133" s="25"/>
      <c r="P133" s="25"/>
      <c r="Q133" s="25"/>
      <c r="R133" s="25"/>
      <c r="S133" s="25"/>
      <c r="T133" s="25"/>
      <c r="U133" s="25"/>
      <c r="V133" s="25"/>
      <c r="W133" s="25"/>
      <c r="X133" s="25"/>
      <c r="Y133" s="25"/>
      <c r="Z133" s="25"/>
      <c r="AA133" s="25"/>
      <c r="AB133" s="25"/>
      <c r="AC133" s="25"/>
      <c r="AD133" s="25"/>
    </row>
    <row r="134" spans="1:30" s="11" customFormat="1" ht="12.75" customHeight="1" x14ac:dyDescent="0.2">
      <c r="A134" s="345"/>
      <c r="D134" s="345"/>
      <c r="E134" s="346">
        <f>+E133-BG!F15</f>
        <v>0</v>
      </c>
      <c r="F134" s="346">
        <f>+F133-BG!G15</f>
        <v>0</v>
      </c>
      <c r="G134" s="345"/>
      <c r="H134" s="345"/>
      <c r="I134" s="345"/>
      <c r="J134" s="345"/>
      <c r="K134" s="345"/>
      <c r="L134" s="345"/>
      <c r="M134" s="345"/>
      <c r="N134" s="345"/>
      <c r="O134" s="345"/>
      <c r="P134" s="345"/>
      <c r="Q134" s="345"/>
      <c r="R134" s="345"/>
      <c r="S134" s="345"/>
      <c r="T134" s="345"/>
      <c r="U134" s="345"/>
      <c r="V134" s="345"/>
      <c r="W134" s="345"/>
      <c r="X134" s="345"/>
      <c r="Y134" s="345"/>
      <c r="Z134" s="345"/>
      <c r="AA134" s="345"/>
      <c r="AB134" s="345"/>
      <c r="AC134" s="345"/>
      <c r="AD134" s="345"/>
    </row>
    <row r="135" spans="1:30" s="3" customFormat="1" ht="12.75" customHeight="1" x14ac:dyDescent="0.2">
      <c r="A135" s="470" t="s">
        <v>156</v>
      </c>
      <c r="B135" s="471"/>
      <c r="C135" s="471"/>
      <c r="D135" s="471"/>
      <c r="E135" s="471"/>
      <c r="F135" s="471"/>
      <c r="G135" s="471"/>
      <c r="H135" s="471"/>
      <c r="I135" s="472"/>
      <c r="N135" s="34"/>
      <c r="O135" s="34"/>
    </row>
    <row r="136" spans="1:30" ht="12.75" customHeight="1" x14ac:dyDescent="0.2">
      <c r="A136" s="189" t="s">
        <v>169</v>
      </c>
      <c r="B136" s="56"/>
      <c r="C136" s="128"/>
      <c r="D136" s="128"/>
      <c r="E136" s="128"/>
      <c r="F136" s="166"/>
      <c r="G136" s="128"/>
      <c r="H136" s="128"/>
      <c r="I136" s="129"/>
      <c r="J136" s="1"/>
    </row>
    <row r="137" spans="1:30" s="4" customFormat="1" ht="12.75" customHeight="1" x14ac:dyDescent="0.2">
      <c r="A137" s="105" t="s">
        <v>250</v>
      </c>
      <c r="B137" s="7"/>
      <c r="C137" s="167"/>
      <c r="D137" s="167"/>
      <c r="E137" s="167"/>
      <c r="I137" s="165"/>
      <c r="N137" s="160"/>
      <c r="O137" s="160"/>
    </row>
    <row r="138" spans="1:30" s="3" customFormat="1" ht="12.75" customHeight="1" x14ac:dyDescent="0.2">
      <c r="A138" s="146"/>
      <c r="E138" s="288">
        <v>45930</v>
      </c>
      <c r="F138" s="289">
        <v>45565</v>
      </c>
      <c r="I138" s="168"/>
      <c r="N138" s="34"/>
      <c r="O138" s="34"/>
    </row>
    <row r="139" spans="1:30" ht="12.75" customHeight="1" x14ac:dyDescent="0.2">
      <c r="A139" s="506" t="s">
        <v>159</v>
      </c>
      <c r="B139" s="507"/>
      <c r="C139" s="506" t="s">
        <v>223</v>
      </c>
      <c r="D139" s="507"/>
      <c r="E139" s="347">
        <v>98893279175</v>
      </c>
      <c r="F139" s="347">
        <v>70891262980</v>
      </c>
      <c r="I139" s="22"/>
      <c r="J139" s="41"/>
      <c r="N139" s="16"/>
      <c r="O139" s="16"/>
    </row>
    <row r="140" spans="1:30" ht="12.75" customHeight="1" x14ac:dyDescent="0.2">
      <c r="A140" s="348" t="s">
        <v>224</v>
      </c>
      <c r="B140" s="142"/>
      <c r="C140" s="348"/>
      <c r="D140" s="144"/>
      <c r="E140" s="349">
        <v>0</v>
      </c>
      <c r="F140" s="350">
        <v>0</v>
      </c>
      <c r="I140" s="22"/>
      <c r="J140" s="1"/>
      <c r="N140" s="16"/>
      <c r="O140" s="16"/>
    </row>
    <row r="141" spans="1:30" s="3" customFormat="1" ht="12.75" customHeight="1" x14ac:dyDescent="0.2">
      <c r="A141" s="497" t="s">
        <v>2</v>
      </c>
      <c r="B141" s="498"/>
      <c r="C141" s="498"/>
      <c r="D141" s="499"/>
      <c r="E141" s="163">
        <f>SUM(E139:E140)</f>
        <v>98893279175</v>
      </c>
      <c r="F141" s="163">
        <f>SUM(F139:F140)</f>
        <v>70891262980</v>
      </c>
      <c r="I141" s="168"/>
      <c r="N141" s="34"/>
      <c r="O141" s="34"/>
    </row>
    <row r="142" spans="1:30" s="127" customFormat="1" ht="12.75" customHeight="1" x14ac:dyDescent="0.2">
      <c r="A142" s="351"/>
      <c r="B142" s="11"/>
      <c r="E142" s="346">
        <f>+E141-BG!F16</f>
        <v>0</v>
      </c>
      <c r="F142" s="346">
        <f>+F141-BG!G16</f>
        <v>0</v>
      </c>
      <c r="I142" s="352"/>
      <c r="N142" s="353"/>
      <c r="O142" s="353"/>
    </row>
    <row r="143" spans="1:30" s="4" customFormat="1" ht="12.75" customHeight="1" x14ac:dyDescent="0.2">
      <c r="A143" s="105" t="s">
        <v>251</v>
      </c>
      <c r="B143" s="7"/>
      <c r="E143" s="167"/>
      <c r="I143" s="165"/>
      <c r="N143" s="160"/>
      <c r="O143" s="160"/>
    </row>
    <row r="144" spans="1:30" ht="12.75" customHeight="1" x14ac:dyDescent="0.2">
      <c r="A144" s="146" t="s">
        <v>169</v>
      </c>
      <c r="B144" s="3"/>
      <c r="F144" s="18"/>
      <c r="I144" s="22"/>
      <c r="J144" s="1"/>
    </row>
    <row r="145" spans="1:15" s="3" customFormat="1" ht="12.75" customHeight="1" x14ac:dyDescent="0.2">
      <c r="A145" s="516" t="s">
        <v>159</v>
      </c>
      <c r="B145" s="517"/>
      <c r="C145" s="516" t="s">
        <v>223</v>
      </c>
      <c r="D145" s="517"/>
      <c r="E145" s="288">
        <v>45930</v>
      </c>
      <c r="F145" s="289">
        <v>45565</v>
      </c>
      <c r="I145" s="168"/>
      <c r="N145" s="34"/>
      <c r="O145" s="34"/>
    </row>
    <row r="146" spans="1:15" s="3" customFormat="1" ht="12.75" customHeight="1" x14ac:dyDescent="0.2">
      <c r="A146" s="54" t="s">
        <v>224</v>
      </c>
      <c r="B146" s="158"/>
      <c r="C146" s="54"/>
      <c r="D146" s="55"/>
      <c r="E146" s="37">
        <v>0</v>
      </c>
      <c r="F146" s="37">
        <v>0</v>
      </c>
      <c r="I146" s="168"/>
      <c r="N146" s="34"/>
      <c r="O146" s="34"/>
    </row>
    <row r="147" spans="1:15" s="3" customFormat="1" ht="12.75" customHeight="1" x14ac:dyDescent="0.2">
      <c r="A147" s="497" t="s">
        <v>2</v>
      </c>
      <c r="B147" s="498"/>
      <c r="C147" s="498"/>
      <c r="D147" s="499"/>
      <c r="E147" s="164">
        <f>SUM(E146)</f>
        <v>0</v>
      </c>
      <c r="F147" s="164">
        <f>SUM(F146)</f>
        <v>0</v>
      </c>
      <c r="I147" s="168"/>
      <c r="N147" s="34"/>
      <c r="O147" s="34"/>
    </row>
    <row r="148" spans="1:15" s="3" customFormat="1" ht="12.75" customHeight="1" x14ac:dyDescent="0.2">
      <c r="A148" s="146"/>
      <c r="B148" s="29"/>
      <c r="C148" s="169"/>
      <c r="D148" s="169"/>
      <c r="E148" s="24"/>
      <c r="I148" s="168"/>
      <c r="N148" s="34"/>
      <c r="O148" s="34"/>
    </row>
    <row r="149" spans="1:15" s="3" customFormat="1" ht="12.75" customHeight="1" x14ac:dyDescent="0.2">
      <c r="A149" s="470" t="s">
        <v>242</v>
      </c>
      <c r="B149" s="471"/>
      <c r="C149" s="471"/>
      <c r="D149" s="472"/>
      <c r="E149" s="288">
        <v>45930</v>
      </c>
      <c r="F149" s="508" t="s">
        <v>249</v>
      </c>
      <c r="I149" s="168"/>
      <c r="N149" s="34"/>
      <c r="O149" s="34"/>
    </row>
    <row r="150" spans="1:15" s="3" customFormat="1" ht="12.75" customHeight="1" x14ac:dyDescent="0.2">
      <c r="A150" s="162" t="s">
        <v>157</v>
      </c>
      <c r="D150" s="169"/>
      <c r="E150" s="53" t="s">
        <v>245</v>
      </c>
      <c r="F150" s="509"/>
      <c r="I150" s="168"/>
      <c r="N150" s="34"/>
      <c r="O150" s="34"/>
    </row>
    <row r="151" spans="1:15" ht="12.75" customHeight="1" x14ac:dyDescent="0.2">
      <c r="A151" s="557" t="s">
        <v>6</v>
      </c>
      <c r="B151" s="558"/>
      <c r="C151" s="558"/>
      <c r="D151" s="559"/>
      <c r="E151" s="347">
        <v>37824354857</v>
      </c>
      <c r="F151" s="354">
        <v>0</v>
      </c>
      <c r="I151" s="22"/>
      <c r="J151" s="1"/>
      <c r="N151" s="16"/>
      <c r="O151" s="16"/>
    </row>
    <row r="152" spans="1:15" ht="12.75" customHeight="1" x14ac:dyDescent="0.2">
      <c r="A152" s="557" t="s">
        <v>10</v>
      </c>
      <c r="B152" s="558"/>
      <c r="C152" s="558"/>
      <c r="D152" s="559"/>
      <c r="E152" s="347">
        <v>61068924318</v>
      </c>
      <c r="F152" s="354">
        <v>0</v>
      </c>
      <c r="I152" s="22"/>
      <c r="J152" s="1"/>
      <c r="N152" s="16"/>
      <c r="O152" s="16"/>
    </row>
    <row r="153" spans="1:15" ht="12.75" customHeight="1" x14ac:dyDescent="0.2">
      <c r="A153" s="355" t="s">
        <v>70</v>
      </c>
      <c r="E153" s="356"/>
      <c r="F153" s="357"/>
      <c r="I153" s="22"/>
      <c r="J153" s="1"/>
      <c r="N153" s="16"/>
      <c r="O153" s="16"/>
    </row>
    <row r="154" spans="1:15" ht="12.75" customHeight="1" x14ac:dyDescent="0.2">
      <c r="A154" s="348" t="s">
        <v>7</v>
      </c>
      <c r="B154" s="142"/>
      <c r="C154" s="142"/>
      <c r="D154" s="144"/>
      <c r="E154" s="218">
        <f>+E151</f>
        <v>37824354857</v>
      </c>
      <c r="F154" s="357"/>
      <c r="I154" s="22"/>
      <c r="J154" s="1"/>
      <c r="N154" s="16"/>
      <c r="O154" s="16"/>
    </row>
    <row r="155" spans="1:15" ht="12.75" customHeight="1" x14ac:dyDescent="0.2">
      <c r="A155" s="358" t="s">
        <v>8</v>
      </c>
      <c r="B155" s="142"/>
      <c r="C155" s="142"/>
      <c r="D155" s="144"/>
      <c r="E155" s="347">
        <f>+E152</f>
        <v>61068924318</v>
      </c>
      <c r="F155" s="357"/>
      <c r="I155" s="22"/>
      <c r="J155" s="1"/>
      <c r="N155" s="16"/>
      <c r="O155" s="16"/>
    </row>
    <row r="156" spans="1:15" ht="12.75" customHeight="1" x14ac:dyDescent="0.2">
      <c r="A156" s="358" t="s">
        <v>9</v>
      </c>
      <c r="B156" s="142"/>
      <c r="C156" s="142"/>
      <c r="D156" s="144"/>
      <c r="E156" s="347">
        <v>0</v>
      </c>
      <c r="F156" s="357"/>
      <c r="I156" s="22"/>
      <c r="J156" s="1"/>
      <c r="N156" s="16"/>
      <c r="O156" s="16"/>
    </row>
    <row r="157" spans="1:15" ht="12.75" customHeight="1" x14ac:dyDescent="0.2">
      <c r="A157" s="21"/>
      <c r="E157" s="359"/>
      <c r="F157" s="360"/>
      <c r="I157" s="22"/>
      <c r="J157" s="1"/>
      <c r="N157" s="16"/>
      <c r="O157" s="16"/>
    </row>
    <row r="158" spans="1:15" s="7" customFormat="1" ht="12.75" customHeight="1" x14ac:dyDescent="0.2">
      <c r="A158" s="510" t="s">
        <v>243</v>
      </c>
      <c r="B158" s="511"/>
      <c r="C158" s="511"/>
      <c r="D158" s="512"/>
      <c r="E158" s="361">
        <f>E151+E152</f>
        <v>98893279175</v>
      </c>
      <c r="F158" s="362"/>
      <c r="I158" s="363"/>
      <c r="N158" s="364"/>
      <c r="O158" s="364"/>
    </row>
    <row r="159" spans="1:15" ht="12.75" customHeight="1" x14ac:dyDescent="0.2">
      <c r="A159" s="21"/>
      <c r="E159" s="359"/>
      <c r="F159" s="360"/>
      <c r="I159" s="22"/>
      <c r="J159" s="1"/>
      <c r="N159" s="16"/>
      <c r="O159" s="16"/>
    </row>
    <row r="160" spans="1:15" ht="12.75" customHeight="1" x14ac:dyDescent="0.2">
      <c r="A160" s="365" t="s">
        <v>244</v>
      </c>
      <c r="B160" s="142"/>
      <c r="C160" s="142"/>
      <c r="D160" s="144"/>
      <c r="E160" s="366">
        <f>-((E151*F151)+(SUMPRODUCT(E154:E156,F154:F156)))</f>
        <v>0</v>
      </c>
      <c r="F160" s="367"/>
      <c r="I160" s="22"/>
      <c r="J160" s="1"/>
      <c r="N160" s="16"/>
      <c r="O160" s="16"/>
    </row>
    <row r="161" spans="1:15" ht="12.75" customHeight="1" x14ac:dyDescent="0.2">
      <c r="A161" s="21"/>
      <c r="E161" s="368"/>
      <c r="F161" s="144"/>
      <c r="I161" s="22"/>
      <c r="J161" s="1"/>
      <c r="N161" s="16"/>
      <c r="O161" s="16"/>
    </row>
    <row r="162" spans="1:15" ht="12.75" customHeight="1" x14ac:dyDescent="0.2">
      <c r="A162" s="513" t="s">
        <v>246</v>
      </c>
      <c r="B162" s="514"/>
      <c r="C162" s="514"/>
      <c r="D162" s="515"/>
      <c r="E162" s="369">
        <f>E158+E160</f>
        <v>98893279175</v>
      </c>
      <c r="F162" s="370"/>
      <c r="G162" s="41"/>
      <c r="I162" s="22"/>
      <c r="J162" s="1"/>
      <c r="N162" s="16"/>
      <c r="O162" s="16"/>
    </row>
    <row r="163" spans="1:15" ht="12.75" customHeight="1" x14ac:dyDescent="0.2">
      <c r="A163" s="21"/>
      <c r="E163" s="128"/>
      <c r="I163" s="22"/>
      <c r="J163" s="1"/>
      <c r="N163" s="16"/>
      <c r="O163" s="16"/>
    </row>
    <row r="164" spans="1:15" ht="12.75" customHeight="1" x14ac:dyDescent="0.2">
      <c r="A164" s="473" t="s">
        <v>11</v>
      </c>
      <c r="B164" s="474"/>
      <c r="C164" s="474"/>
      <c r="D164" s="475"/>
      <c r="I164" s="22"/>
      <c r="J164" s="1"/>
      <c r="N164" s="16"/>
      <c r="O164" s="16"/>
    </row>
    <row r="165" spans="1:15" ht="12.75" customHeight="1" x14ac:dyDescent="0.2">
      <c r="A165" s="371" t="s">
        <v>302</v>
      </c>
      <c r="B165" s="7"/>
      <c r="C165" s="7"/>
      <c r="D165" s="7"/>
      <c r="E165" s="372" t="s">
        <v>247</v>
      </c>
      <c r="F165" s="372" t="s">
        <v>248</v>
      </c>
      <c r="I165" s="22"/>
      <c r="J165" s="1"/>
      <c r="N165" s="16"/>
      <c r="O165" s="16"/>
    </row>
    <row r="166" spans="1:15" ht="12.75" customHeight="1" x14ac:dyDescent="0.2">
      <c r="A166" s="348" t="s">
        <v>7</v>
      </c>
      <c r="B166" s="142"/>
      <c r="C166" s="142"/>
      <c r="D166" s="144"/>
      <c r="E166" s="372">
        <v>1</v>
      </c>
      <c r="F166" s="372">
        <v>30</v>
      </c>
      <c r="I166" s="22"/>
      <c r="J166" s="1"/>
      <c r="N166" s="16"/>
      <c r="O166" s="16"/>
    </row>
    <row r="167" spans="1:15" ht="12.75" customHeight="1" x14ac:dyDescent="0.2">
      <c r="A167" s="348" t="s">
        <v>8</v>
      </c>
      <c r="B167" s="142"/>
      <c r="C167" s="142"/>
      <c r="D167" s="144"/>
      <c r="E167" s="372">
        <v>31</v>
      </c>
      <c r="F167" s="372">
        <v>60</v>
      </c>
      <c r="I167" s="22"/>
      <c r="J167" s="1"/>
      <c r="N167" s="16"/>
      <c r="O167" s="16"/>
    </row>
    <row r="168" spans="1:15" ht="12.75" customHeight="1" x14ac:dyDescent="0.2">
      <c r="A168" s="348" t="s">
        <v>9</v>
      </c>
      <c r="B168" s="142"/>
      <c r="C168" s="142"/>
      <c r="D168" s="144"/>
      <c r="E168" s="372">
        <v>61</v>
      </c>
      <c r="F168" s="372">
        <v>10000</v>
      </c>
      <c r="G168" s="32"/>
      <c r="H168" s="32"/>
      <c r="I168" s="93"/>
      <c r="J168" s="1"/>
      <c r="N168" s="16"/>
      <c r="O168" s="16"/>
    </row>
    <row r="169" spans="1:15" ht="12.75" customHeight="1" x14ac:dyDescent="0.2"/>
    <row r="170" spans="1:15" ht="12.75" customHeight="1" x14ac:dyDescent="0.2">
      <c r="A170" s="470" t="s">
        <v>158</v>
      </c>
      <c r="B170" s="471"/>
      <c r="C170" s="471"/>
      <c r="D170" s="471"/>
      <c r="E170" s="471"/>
      <c r="F170" s="471"/>
      <c r="G170" s="471"/>
      <c r="H170" s="471"/>
      <c r="I170" s="472"/>
      <c r="J170" s="1"/>
    </row>
    <row r="171" spans="1:15" ht="12.75" customHeight="1" x14ac:dyDescent="0.2">
      <c r="A171" s="189" t="s">
        <v>169</v>
      </c>
      <c r="B171" s="56"/>
      <c r="C171" s="128"/>
      <c r="D171" s="128"/>
      <c r="E171" s="128"/>
      <c r="F171" s="166"/>
      <c r="G171" s="128"/>
      <c r="H171" s="128"/>
      <c r="I171" s="129"/>
      <c r="J171" s="1"/>
    </row>
    <row r="172" spans="1:15" s="4" customFormat="1" ht="12.75" customHeight="1" x14ac:dyDescent="0.2">
      <c r="A172" s="105" t="s">
        <v>12</v>
      </c>
      <c r="B172" s="7"/>
      <c r="C172" s="167"/>
      <c r="D172" s="167"/>
      <c r="E172" s="167"/>
      <c r="I172" s="165"/>
      <c r="N172" s="160"/>
      <c r="O172" s="160"/>
    </row>
    <row r="173" spans="1:15" s="4" customFormat="1" ht="12.75" customHeight="1" x14ac:dyDescent="0.2">
      <c r="A173" s="175" t="s">
        <v>37</v>
      </c>
      <c r="B173" s="7"/>
      <c r="C173" s="167"/>
      <c r="D173" s="167"/>
      <c r="E173" s="167"/>
      <c r="I173" s="165"/>
      <c r="N173" s="160"/>
      <c r="O173" s="160"/>
    </row>
    <row r="174" spans="1:15" ht="12.75" customHeight="1" x14ac:dyDescent="0.2">
      <c r="A174" s="173" t="s">
        <v>4</v>
      </c>
      <c r="B174" s="142"/>
      <c r="C174" s="142"/>
      <c r="D174" s="144"/>
      <c r="E174" s="288">
        <v>45930</v>
      </c>
      <c r="F174" s="289">
        <v>45565</v>
      </c>
      <c r="I174" s="22"/>
    </row>
    <row r="175" spans="1:15" ht="12.75" customHeight="1" x14ac:dyDescent="0.2">
      <c r="A175" s="21" t="s">
        <v>164</v>
      </c>
      <c r="E175" s="58">
        <v>49417349</v>
      </c>
      <c r="F175" s="58">
        <v>83935531</v>
      </c>
      <c r="I175" s="22"/>
      <c r="J175" s="16"/>
    </row>
    <row r="176" spans="1:15" ht="12.75" customHeight="1" x14ac:dyDescent="0.2">
      <c r="A176" s="21" t="s">
        <v>270</v>
      </c>
      <c r="E176" s="58">
        <v>1726967552</v>
      </c>
      <c r="F176" s="58">
        <v>3286018454</v>
      </c>
      <c r="I176" s="22"/>
      <c r="J176" s="16"/>
    </row>
    <row r="177" spans="1:10" ht="12.75" customHeight="1" x14ac:dyDescent="0.2">
      <c r="A177" s="21" t="s">
        <v>69</v>
      </c>
      <c r="E177" s="161">
        <v>458725233</v>
      </c>
      <c r="F177" s="161">
        <v>582882138</v>
      </c>
      <c r="I177" s="22"/>
      <c r="J177" s="16"/>
    </row>
    <row r="178" spans="1:10" ht="12.75" customHeight="1" x14ac:dyDescent="0.2">
      <c r="A178" s="21" t="s">
        <v>13</v>
      </c>
      <c r="E178" s="161">
        <v>0</v>
      </c>
      <c r="F178" s="161">
        <v>476790756</v>
      </c>
      <c r="I178" s="22"/>
      <c r="J178" s="16"/>
    </row>
    <row r="179" spans="1:10" ht="12.75" customHeight="1" x14ac:dyDescent="0.2">
      <c r="A179" s="21" t="s">
        <v>32</v>
      </c>
      <c r="E179" s="161">
        <v>3149433608</v>
      </c>
      <c r="F179" s="161">
        <v>2242384690</v>
      </c>
      <c r="I179" s="22"/>
      <c r="J179" s="16"/>
    </row>
    <row r="180" spans="1:10" ht="12.75" hidden="1" customHeight="1" x14ac:dyDescent="0.2">
      <c r="A180" s="21" t="s">
        <v>33</v>
      </c>
      <c r="E180" s="161">
        <v>0</v>
      </c>
      <c r="F180" s="161">
        <v>0</v>
      </c>
      <c r="I180" s="22"/>
      <c r="J180" s="16"/>
    </row>
    <row r="181" spans="1:10" ht="12.75" hidden="1" customHeight="1" x14ac:dyDescent="0.2">
      <c r="A181" s="21" t="s">
        <v>305</v>
      </c>
      <c r="E181" s="161">
        <v>0</v>
      </c>
      <c r="F181" s="161">
        <v>0</v>
      </c>
      <c r="I181" s="22"/>
      <c r="J181" s="16"/>
    </row>
    <row r="182" spans="1:10" ht="12.75" customHeight="1" x14ac:dyDescent="0.2">
      <c r="A182" s="21" t="s">
        <v>271</v>
      </c>
      <c r="E182" s="57">
        <v>1556872991</v>
      </c>
      <c r="F182" s="57">
        <v>3024147645</v>
      </c>
      <c r="I182" s="22"/>
      <c r="J182" s="16"/>
    </row>
    <row r="183" spans="1:10" ht="12.75" customHeight="1" thickBot="1" x14ac:dyDescent="0.25">
      <c r="A183" s="175" t="s">
        <v>2</v>
      </c>
      <c r="E183" s="50">
        <f>SUM(E175:E182)</f>
        <v>6941416733</v>
      </c>
      <c r="F183" s="50">
        <f>SUM(F175:F182)</f>
        <v>9696159214</v>
      </c>
      <c r="I183" s="22"/>
    </row>
    <row r="184" spans="1:10" ht="12.75" customHeight="1" thickTop="1" x14ac:dyDescent="0.2">
      <c r="A184" s="175" t="s">
        <v>36</v>
      </c>
      <c r="B184" s="6"/>
      <c r="C184" s="3"/>
      <c r="I184" s="22"/>
    </row>
    <row r="185" spans="1:10" ht="12.75" customHeight="1" x14ac:dyDescent="0.2">
      <c r="A185" s="146"/>
      <c r="B185" s="182"/>
      <c r="C185" s="182"/>
      <c r="I185" s="22"/>
    </row>
    <row r="186" spans="1:10" ht="12.75" customHeight="1" x14ac:dyDescent="0.2">
      <c r="A186" s="173" t="s">
        <v>4</v>
      </c>
      <c r="B186" s="142"/>
      <c r="C186" s="142"/>
      <c r="D186" s="144"/>
      <c r="E186" s="288">
        <v>45930</v>
      </c>
      <c r="F186" s="289">
        <v>45565</v>
      </c>
      <c r="I186" s="22"/>
    </row>
    <row r="187" spans="1:10" ht="12.75" customHeight="1" x14ac:dyDescent="0.2">
      <c r="A187" s="21" t="s">
        <v>277</v>
      </c>
      <c r="E187" s="58">
        <v>0</v>
      </c>
      <c r="F187" s="58">
        <v>2041591</v>
      </c>
      <c r="I187" s="22"/>
      <c r="J187" s="16"/>
    </row>
    <row r="188" spans="1:10" ht="12.75" customHeight="1" thickBot="1" x14ac:dyDescent="0.25">
      <c r="A188" s="105" t="s">
        <v>2</v>
      </c>
      <c r="E188" s="174">
        <f>SUM(E187:E187)</f>
        <v>0</v>
      </c>
      <c r="F188" s="174">
        <f>SUM(F187:F187)</f>
        <v>2041591</v>
      </c>
      <c r="I188" s="22"/>
    </row>
    <row r="189" spans="1:10" ht="12.75" customHeight="1" thickTop="1" x14ac:dyDescent="0.2">
      <c r="A189" s="21"/>
      <c r="I189" s="22"/>
    </row>
    <row r="190" spans="1:10" ht="12.75" customHeight="1" x14ac:dyDescent="0.2">
      <c r="A190" s="128"/>
      <c r="B190" s="128"/>
      <c r="C190" s="128"/>
      <c r="D190" s="128"/>
      <c r="E190" s="128"/>
      <c r="F190" s="128"/>
      <c r="G190" s="128"/>
      <c r="H190" s="128"/>
      <c r="I190" s="128"/>
    </row>
    <row r="191" spans="1:10" ht="12.75" customHeight="1" x14ac:dyDescent="0.2">
      <c r="A191" s="470" t="s">
        <v>165</v>
      </c>
      <c r="B191" s="471"/>
      <c r="C191" s="471"/>
      <c r="D191" s="471"/>
      <c r="E191" s="471"/>
      <c r="F191" s="471"/>
      <c r="G191" s="471"/>
      <c r="H191" s="471"/>
      <c r="I191" s="472"/>
      <c r="J191" s="183"/>
    </row>
    <row r="192" spans="1:10" ht="12.75" customHeight="1" x14ac:dyDescent="0.2">
      <c r="A192" s="189" t="s">
        <v>169</v>
      </c>
      <c r="B192" s="56"/>
      <c r="C192" s="128"/>
      <c r="D192" s="128"/>
      <c r="E192" s="128"/>
      <c r="F192" s="166"/>
      <c r="G192" s="128"/>
      <c r="H192" s="128"/>
      <c r="I192" s="129"/>
      <c r="J192" s="1"/>
    </row>
    <row r="193" spans="1:30" s="4" customFormat="1" ht="12.75" customHeight="1" x14ac:dyDescent="0.2">
      <c r="A193" s="105" t="s">
        <v>15</v>
      </c>
      <c r="B193" s="7"/>
      <c r="C193" s="167"/>
      <c r="D193" s="167"/>
      <c r="E193" s="167"/>
      <c r="I193" s="165"/>
      <c r="N193" s="160"/>
      <c r="O193" s="160"/>
    </row>
    <row r="194" spans="1:30" ht="12.75" customHeight="1" x14ac:dyDescent="0.2">
      <c r="A194" s="173" t="s">
        <v>4</v>
      </c>
      <c r="B194" s="142"/>
      <c r="C194" s="142"/>
      <c r="D194" s="144"/>
      <c r="E194" s="288">
        <v>45930</v>
      </c>
      <c r="F194" s="289">
        <v>45565</v>
      </c>
      <c r="I194" s="22"/>
    </row>
    <row r="195" spans="1:30" ht="12.75" customHeight="1" x14ac:dyDescent="0.2">
      <c r="A195" s="373" t="s">
        <v>68</v>
      </c>
      <c r="E195" s="161">
        <v>40191144098</v>
      </c>
      <c r="F195" s="161">
        <v>40714060390</v>
      </c>
      <c r="I195" s="22"/>
      <c r="J195" s="16"/>
    </row>
    <row r="196" spans="1:30" ht="12.75" customHeight="1" x14ac:dyDescent="0.2">
      <c r="A196" s="373" t="s">
        <v>272</v>
      </c>
      <c r="E196" s="161">
        <v>26437716</v>
      </c>
      <c r="F196" s="161">
        <v>22337367</v>
      </c>
      <c r="I196" s="22"/>
      <c r="J196" s="16"/>
    </row>
    <row r="197" spans="1:30" ht="12.75" customHeight="1" thickBot="1" x14ac:dyDescent="0.25">
      <c r="A197" s="175" t="s">
        <v>14</v>
      </c>
      <c r="E197" s="43">
        <f>SUM(E195:E196)</f>
        <v>40217581814</v>
      </c>
      <c r="F197" s="43">
        <f>SUM(F195:F196)</f>
        <v>40736397757</v>
      </c>
      <c r="I197" s="22"/>
    </row>
    <row r="198" spans="1:30" ht="12.75" customHeight="1" thickTop="1" x14ac:dyDescent="0.2">
      <c r="A198" s="30"/>
      <c r="B198" s="32"/>
      <c r="C198" s="32"/>
      <c r="D198" s="32"/>
      <c r="E198" s="32"/>
      <c r="F198" s="32"/>
      <c r="G198" s="32"/>
      <c r="H198" s="32"/>
      <c r="I198" s="93"/>
    </row>
    <row r="199" spans="1:30" ht="12.75" customHeight="1" x14ac:dyDescent="0.2">
      <c r="A199" s="470" t="s">
        <v>167</v>
      </c>
      <c r="B199" s="471"/>
      <c r="C199" s="471"/>
      <c r="D199" s="471"/>
      <c r="E199" s="471"/>
      <c r="F199" s="471"/>
      <c r="G199" s="471"/>
      <c r="H199" s="471"/>
      <c r="I199" s="472"/>
      <c r="J199" s="25"/>
      <c r="K199" s="25"/>
      <c r="L199" s="25"/>
      <c r="M199" s="25"/>
      <c r="N199" s="25"/>
      <c r="O199" s="25"/>
      <c r="P199" s="25"/>
      <c r="Q199" s="25"/>
      <c r="R199" s="25"/>
      <c r="S199" s="25"/>
      <c r="T199" s="25"/>
      <c r="U199" s="25"/>
      <c r="V199" s="25"/>
      <c r="W199" s="25"/>
      <c r="X199" s="25"/>
      <c r="Y199" s="25"/>
      <c r="Z199" s="25"/>
      <c r="AA199" s="25"/>
      <c r="AB199" s="25"/>
      <c r="AC199" s="25"/>
      <c r="AD199" s="25"/>
    </row>
    <row r="200" spans="1:30" ht="12.75" customHeight="1" x14ac:dyDescent="0.2">
      <c r="A200" s="76" t="s">
        <v>122</v>
      </c>
      <c r="B200" s="128"/>
      <c r="C200" s="128"/>
      <c r="D200" s="128"/>
      <c r="E200" s="128"/>
      <c r="F200" s="166"/>
      <c r="G200" s="128"/>
      <c r="H200" s="128"/>
      <c r="I200" s="129"/>
      <c r="J200" s="1"/>
    </row>
    <row r="201" spans="1:30" s="7" customFormat="1" ht="12.75" customHeight="1" x14ac:dyDescent="0.2">
      <c r="A201" s="105" t="s">
        <v>168</v>
      </c>
      <c r="C201" s="374"/>
      <c r="D201" s="374"/>
      <c r="E201" s="374"/>
      <c r="I201" s="363"/>
      <c r="N201" s="364"/>
      <c r="O201" s="364"/>
    </row>
    <row r="202" spans="1:30" ht="12.75" customHeight="1" x14ac:dyDescent="0.2">
      <c r="A202" s="473" t="s">
        <v>293</v>
      </c>
      <c r="B202" s="474"/>
      <c r="C202" s="474"/>
      <c r="D202" s="474"/>
      <c r="E202" s="474"/>
      <c r="F202" s="474"/>
      <c r="G202" s="474"/>
      <c r="H202" s="474"/>
      <c r="I202" s="475"/>
      <c r="J202" s="16"/>
    </row>
    <row r="203" spans="1:30" ht="12.75" customHeight="1" x14ac:dyDescent="0.2">
      <c r="J203" s="16"/>
    </row>
    <row r="204" spans="1:30" ht="12.75" customHeight="1" x14ac:dyDescent="0.2">
      <c r="A204" s="470" t="s">
        <v>170</v>
      </c>
      <c r="B204" s="471"/>
      <c r="C204" s="471"/>
      <c r="D204" s="471"/>
      <c r="E204" s="471"/>
      <c r="F204" s="471"/>
      <c r="G204" s="471"/>
      <c r="H204" s="471"/>
      <c r="I204" s="472"/>
      <c r="J204" s="25"/>
      <c r="K204" s="25"/>
      <c r="L204" s="25"/>
      <c r="M204" s="25"/>
      <c r="N204" s="25"/>
      <c r="O204" s="25"/>
      <c r="P204" s="25"/>
      <c r="Q204" s="25"/>
      <c r="R204" s="25"/>
      <c r="S204" s="25"/>
      <c r="T204" s="25"/>
      <c r="U204" s="25"/>
      <c r="V204" s="25"/>
      <c r="W204" s="25"/>
      <c r="X204" s="25"/>
      <c r="Y204" s="25"/>
      <c r="Z204" s="25"/>
      <c r="AA204" s="25"/>
      <c r="AB204" s="25"/>
      <c r="AC204" s="25"/>
      <c r="AD204" s="25"/>
    </row>
    <row r="205" spans="1:30" ht="12.75" customHeight="1" x14ac:dyDescent="0.2">
      <c r="A205" s="76" t="s">
        <v>169</v>
      </c>
      <c r="B205" s="128"/>
      <c r="C205" s="128"/>
      <c r="D205" s="128"/>
      <c r="E205" s="128"/>
      <c r="F205" s="166"/>
      <c r="G205" s="128"/>
      <c r="H205" s="128"/>
      <c r="I205" s="129"/>
      <c r="J205" s="1"/>
    </row>
    <row r="206" spans="1:30" ht="12.75" customHeight="1" x14ac:dyDescent="0.2">
      <c r="A206" s="21"/>
      <c r="I206" s="22"/>
      <c r="J206" s="16"/>
    </row>
    <row r="207" spans="1:30" ht="12.75" customHeight="1" x14ac:dyDescent="0.2">
      <c r="A207" s="21"/>
      <c r="I207" s="22"/>
      <c r="J207" s="16"/>
    </row>
    <row r="208" spans="1:30" ht="12.75" customHeight="1" x14ac:dyDescent="0.2">
      <c r="A208" s="21"/>
      <c r="I208" s="22"/>
      <c r="J208" s="16"/>
    </row>
    <row r="209" spans="1:30" ht="12.75" customHeight="1" x14ac:dyDescent="0.2">
      <c r="A209" s="21"/>
      <c r="I209" s="22"/>
      <c r="J209" s="16"/>
    </row>
    <row r="210" spans="1:30" ht="12.75" customHeight="1" x14ac:dyDescent="0.2">
      <c r="A210" s="21"/>
      <c r="I210" s="22"/>
      <c r="J210" s="16"/>
    </row>
    <row r="211" spans="1:30" ht="12.75" customHeight="1" x14ac:dyDescent="0.2">
      <c r="A211" s="21"/>
      <c r="I211" s="22"/>
      <c r="J211" s="16"/>
    </row>
    <row r="212" spans="1:30" ht="12.75" customHeight="1" x14ac:dyDescent="0.2">
      <c r="A212" s="21"/>
      <c r="I212" s="22"/>
      <c r="J212" s="16"/>
    </row>
    <row r="213" spans="1:30" ht="12.75" customHeight="1" x14ac:dyDescent="0.2">
      <c r="A213" s="21"/>
      <c r="I213" s="22"/>
      <c r="J213" s="16"/>
    </row>
    <row r="214" spans="1:30" ht="12.75" customHeight="1" x14ac:dyDescent="0.2">
      <c r="A214" s="21"/>
      <c r="I214" s="22"/>
      <c r="J214" s="16"/>
    </row>
    <row r="215" spans="1:30" ht="12.75" customHeight="1" x14ac:dyDescent="0.2">
      <c r="A215" s="21"/>
      <c r="I215" s="22"/>
      <c r="J215" s="16"/>
    </row>
    <row r="216" spans="1:30" ht="12.75" customHeight="1" x14ac:dyDescent="0.2">
      <c r="A216" s="21"/>
      <c r="I216" s="22"/>
      <c r="J216" s="16"/>
    </row>
    <row r="217" spans="1:30" ht="12.75" customHeight="1" x14ac:dyDescent="0.2">
      <c r="A217" s="21"/>
      <c r="I217" s="22"/>
      <c r="J217" s="16"/>
    </row>
    <row r="218" spans="1:30" ht="12.75" customHeight="1" x14ac:dyDescent="0.2">
      <c r="A218" s="21"/>
      <c r="I218" s="22"/>
      <c r="J218" s="16"/>
    </row>
    <row r="219" spans="1:30" ht="12.75" customHeight="1" x14ac:dyDescent="0.2">
      <c r="A219" s="21"/>
      <c r="I219" s="22"/>
      <c r="J219" s="16"/>
    </row>
    <row r="220" spans="1:30" ht="12.75" customHeight="1" x14ac:dyDescent="0.2">
      <c r="A220" s="21"/>
      <c r="I220" s="22"/>
      <c r="J220" s="16"/>
    </row>
    <row r="221" spans="1:30" ht="12.75" customHeight="1" x14ac:dyDescent="0.2">
      <c r="A221" s="30"/>
      <c r="B221" s="32"/>
      <c r="C221" s="32"/>
      <c r="D221" s="32"/>
      <c r="E221" s="32"/>
      <c r="F221" s="32"/>
      <c r="G221" s="32"/>
      <c r="H221" s="32"/>
      <c r="I221" s="93"/>
      <c r="J221" s="16"/>
    </row>
    <row r="222" spans="1:30" ht="12.75" customHeight="1" x14ac:dyDescent="0.2">
      <c r="A222" s="470" t="s">
        <v>172</v>
      </c>
      <c r="B222" s="471"/>
      <c r="C222" s="471"/>
      <c r="D222" s="471"/>
      <c r="E222" s="471"/>
      <c r="F222" s="471"/>
      <c r="G222" s="471"/>
      <c r="H222" s="471"/>
      <c r="I222" s="472"/>
      <c r="J222" s="25"/>
      <c r="K222" s="25"/>
      <c r="L222" s="25"/>
      <c r="M222" s="25"/>
      <c r="N222" s="25"/>
      <c r="O222" s="25"/>
      <c r="P222" s="25"/>
      <c r="Q222" s="25"/>
      <c r="R222" s="25"/>
      <c r="S222" s="25"/>
      <c r="T222" s="25"/>
      <c r="U222" s="25"/>
      <c r="V222" s="25"/>
      <c r="W222" s="25"/>
      <c r="X222" s="25"/>
      <c r="Y222" s="25"/>
      <c r="Z222" s="25"/>
      <c r="AA222" s="25"/>
      <c r="AB222" s="25"/>
      <c r="AC222" s="25"/>
      <c r="AD222" s="25"/>
    </row>
    <row r="223" spans="1:30" ht="12.75" customHeight="1" x14ac:dyDescent="0.2">
      <c r="A223" s="76" t="s">
        <v>122</v>
      </c>
      <c r="B223" s="128"/>
      <c r="C223" s="128"/>
      <c r="D223" s="128"/>
      <c r="E223" s="128"/>
      <c r="F223" s="166"/>
      <c r="G223" s="128"/>
      <c r="H223" s="128"/>
      <c r="I223" s="129"/>
      <c r="J223" s="1"/>
    </row>
    <row r="224" spans="1:30" s="7" customFormat="1" ht="12.75" customHeight="1" x14ac:dyDescent="0.2">
      <c r="A224" s="105" t="s">
        <v>3</v>
      </c>
      <c r="C224" s="374"/>
      <c r="D224" s="374"/>
      <c r="E224" s="374"/>
      <c r="I224" s="363"/>
      <c r="N224" s="364"/>
      <c r="O224" s="364"/>
    </row>
    <row r="225" spans="1:30" ht="12.75" customHeight="1" x14ac:dyDescent="0.2">
      <c r="A225" s="473" t="s">
        <v>293</v>
      </c>
      <c r="B225" s="474"/>
      <c r="C225" s="474"/>
      <c r="D225" s="474"/>
      <c r="E225" s="474"/>
      <c r="F225" s="474"/>
      <c r="G225" s="474"/>
      <c r="H225" s="474"/>
      <c r="I225" s="475"/>
      <c r="J225" s="16"/>
    </row>
    <row r="226" spans="1:30" ht="12.75" customHeight="1" x14ac:dyDescent="0.2">
      <c r="A226" s="470" t="s">
        <v>173</v>
      </c>
      <c r="B226" s="471"/>
      <c r="C226" s="471"/>
      <c r="D226" s="471"/>
      <c r="E226" s="471"/>
      <c r="F226" s="471"/>
      <c r="G226" s="471"/>
      <c r="H226" s="471"/>
      <c r="I226" s="472"/>
      <c r="J226" s="25"/>
      <c r="K226" s="25"/>
      <c r="L226" s="25"/>
      <c r="M226" s="25"/>
      <c r="N226" s="25"/>
      <c r="O226" s="25"/>
      <c r="P226" s="25"/>
      <c r="Q226" s="25"/>
      <c r="R226" s="25"/>
      <c r="S226" s="25"/>
      <c r="T226" s="25"/>
      <c r="U226" s="25"/>
      <c r="V226" s="25"/>
      <c r="W226" s="25"/>
      <c r="X226" s="25"/>
      <c r="Y226" s="25"/>
      <c r="Z226" s="25"/>
      <c r="AA226" s="25"/>
      <c r="AB226" s="25"/>
      <c r="AC226" s="25"/>
      <c r="AD226" s="25"/>
    </row>
    <row r="227" spans="1:30" ht="12.75" customHeight="1" x14ac:dyDescent="0.2">
      <c r="A227" s="76" t="s">
        <v>169</v>
      </c>
      <c r="B227" s="128"/>
      <c r="C227" s="128"/>
      <c r="D227" s="128"/>
      <c r="E227" s="128"/>
      <c r="F227" s="166"/>
      <c r="G227" s="128"/>
      <c r="H227" s="128"/>
      <c r="I227" s="129"/>
      <c r="J227" s="1"/>
    </row>
    <row r="228" spans="1:30" s="7" customFormat="1" ht="12.75" customHeight="1" x14ac:dyDescent="0.2">
      <c r="A228" s="105" t="s">
        <v>3</v>
      </c>
      <c r="C228" s="374"/>
      <c r="D228" s="374"/>
      <c r="E228" s="374"/>
      <c r="I228" s="363"/>
      <c r="N228" s="364"/>
      <c r="O228" s="364"/>
    </row>
    <row r="229" spans="1:30" ht="12.75" customHeight="1" x14ac:dyDescent="0.2">
      <c r="A229" s="177" t="s">
        <v>78</v>
      </c>
      <c r="B229" s="142"/>
      <c r="C229" s="142"/>
      <c r="D229" s="178"/>
      <c r="E229" s="288">
        <v>45930</v>
      </c>
      <c r="F229" s="289">
        <v>45565</v>
      </c>
      <c r="G229" s="184"/>
      <c r="I229" s="150"/>
      <c r="J229" s="25"/>
      <c r="K229" s="25"/>
      <c r="L229" s="25"/>
      <c r="M229" s="25"/>
      <c r="N229" s="25"/>
      <c r="O229" s="25"/>
      <c r="P229" s="25"/>
      <c r="Q229" s="25"/>
      <c r="R229" s="25"/>
      <c r="S229" s="25"/>
    </row>
    <row r="230" spans="1:30" ht="12.75" customHeight="1" x14ac:dyDescent="0.2">
      <c r="A230" s="338" t="s">
        <v>273</v>
      </c>
      <c r="D230" s="339"/>
      <c r="E230" s="161">
        <v>502080044</v>
      </c>
      <c r="F230" s="161">
        <v>502080044</v>
      </c>
      <c r="I230" s="22"/>
      <c r="J230" s="1"/>
    </row>
    <row r="231" spans="1:30" ht="12.75" customHeight="1" x14ac:dyDescent="0.2">
      <c r="A231" s="338" t="s">
        <v>99</v>
      </c>
      <c r="D231" s="339"/>
      <c r="E231" s="161">
        <v>-493923305</v>
      </c>
      <c r="F231" s="161">
        <v>-480589845</v>
      </c>
      <c r="I231" s="22"/>
      <c r="J231" s="1"/>
    </row>
    <row r="232" spans="1:30" ht="12.75" customHeight="1" thickBot="1" x14ac:dyDescent="0.25">
      <c r="A232" s="105" t="s">
        <v>79</v>
      </c>
      <c r="E232" s="375">
        <f>SUM(E230:E231)</f>
        <v>8156739</v>
      </c>
      <c r="F232" s="375">
        <f>SUM(F230:F231)</f>
        <v>21490199</v>
      </c>
      <c r="I232" s="22"/>
      <c r="J232" s="1"/>
    </row>
    <row r="233" spans="1:30" ht="12.75" customHeight="1" thickTop="1" x14ac:dyDescent="0.2">
      <c r="A233" s="105"/>
      <c r="E233" s="376"/>
      <c r="F233" s="376"/>
      <c r="I233" s="22"/>
      <c r="J233" s="1"/>
    </row>
    <row r="234" spans="1:30" ht="12.75" customHeight="1" x14ac:dyDescent="0.2">
      <c r="A234" s="470" t="s">
        <v>174</v>
      </c>
      <c r="B234" s="471"/>
      <c r="C234" s="471"/>
      <c r="D234" s="471"/>
      <c r="E234" s="471"/>
      <c r="F234" s="471"/>
      <c r="G234" s="471"/>
      <c r="H234" s="471"/>
      <c r="I234" s="472"/>
      <c r="J234" s="25"/>
      <c r="K234" s="25"/>
      <c r="L234" s="25"/>
      <c r="M234" s="25"/>
      <c r="N234" s="25"/>
      <c r="O234" s="25"/>
      <c r="P234" s="25"/>
      <c r="Q234" s="25"/>
      <c r="R234" s="25"/>
      <c r="S234" s="25"/>
      <c r="T234" s="25"/>
      <c r="U234" s="25"/>
      <c r="V234" s="25"/>
      <c r="W234" s="25"/>
      <c r="X234" s="25"/>
      <c r="Y234" s="25"/>
      <c r="Z234" s="25"/>
      <c r="AA234" s="25"/>
      <c r="AB234" s="25"/>
      <c r="AC234" s="25"/>
      <c r="AD234" s="25"/>
    </row>
    <row r="235" spans="1:30" ht="12.75" customHeight="1" x14ac:dyDescent="0.2">
      <c r="A235" s="189" t="s">
        <v>122</v>
      </c>
      <c r="B235" s="56"/>
      <c r="C235" s="128"/>
      <c r="D235" s="128"/>
      <c r="E235" s="128"/>
      <c r="F235" s="166"/>
      <c r="G235" s="128"/>
      <c r="H235" s="128"/>
      <c r="I235" s="129"/>
      <c r="J235" s="1"/>
    </row>
    <row r="236" spans="1:30" s="4" customFormat="1" ht="12.75" customHeight="1" x14ac:dyDescent="0.2">
      <c r="A236" s="105" t="s">
        <v>3</v>
      </c>
      <c r="B236" s="7"/>
      <c r="C236" s="167"/>
      <c r="D236" s="167"/>
      <c r="E236" s="167"/>
      <c r="I236" s="165"/>
      <c r="N236" s="160"/>
      <c r="O236" s="160"/>
    </row>
    <row r="237" spans="1:30" ht="12.75" customHeight="1" x14ac:dyDescent="0.2">
      <c r="A237" s="473" t="s">
        <v>293</v>
      </c>
      <c r="B237" s="474"/>
      <c r="C237" s="474"/>
      <c r="D237" s="474"/>
      <c r="E237" s="474"/>
      <c r="F237" s="474"/>
      <c r="G237" s="474"/>
      <c r="H237" s="474"/>
      <c r="I237" s="475"/>
    </row>
    <row r="238" spans="1:30" ht="12.75" customHeight="1" x14ac:dyDescent="0.2">
      <c r="A238" s="470" t="s">
        <v>176</v>
      </c>
      <c r="B238" s="471"/>
      <c r="C238" s="471"/>
      <c r="D238" s="471"/>
      <c r="E238" s="471"/>
      <c r="F238" s="471"/>
      <c r="G238" s="471"/>
      <c r="H238" s="471"/>
      <c r="I238" s="472"/>
      <c r="J238" s="1"/>
    </row>
    <row r="239" spans="1:30" ht="12.75" customHeight="1" x14ac:dyDescent="0.2">
      <c r="A239" s="189" t="s">
        <v>169</v>
      </c>
      <c r="B239" s="56"/>
      <c r="C239" s="128"/>
      <c r="D239" s="128"/>
      <c r="E239" s="128"/>
      <c r="F239" s="166"/>
      <c r="G239" s="128"/>
      <c r="H239" s="128"/>
      <c r="I239" s="129"/>
      <c r="J239" s="1"/>
    </row>
    <row r="240" spans="1:30" s="4" customFormat="1" ht="12.75" customHeight="1" x14ac:dyDescent="0.2">
      <c r="A240" s="105" t="s">
        <v>226</v>
      </c>
      <c r="B240" s="7"/>
      <c r="C240" s="167"/>
      <c r="D240" s="167"/>
      <c r="E240" s="167"/>
      <c r="I240" s="165"/>
      <c r="N240" s="160"/>
      <c r="O240" s="160"/>
    </row>
    <row r="241" spans="1:15" ht="12.75" customHeight="1" x14ac:dyDescent="0.2">
      <c r="A241" s="180" t="s">
        <v>37</v>
      </c>
      <c r="B241" s="142"/>
      <c r="C241" s="185"/>
      <c r="D241" s="223"/>
      <c r="E241" s="288">
        <v>45930</v>
      </c>
      <c r="F241" s="289">
        <v>45565</v>
      </c>
      <c r="G241" s="18"/>
      <c r="H241" s="18"/>
      <c r="I241" s="22"/>
      <c r="J241" s="1"/>
    </row>
    <row r="242" spans="1:15" ht="12.75" customHeight="1" x14ac:dyDescent="0.2">
      <c r="A242" s="21" t="s">
        <v>75</v>
      </c>
      <c r="C242" s="295"/>
      <c r="D242" s="377" t="str">
        <f>IFERROR(VLOOKUP(C242,#REF!,2,0),"")</f>
        <v/>
      </c>
      <c r="E242" s="378">
        <v>3446290244</v>
      </c>
      <c r="F242" s="378">
        <v>2013477206</v>
      </c>
      <c r="G242" s="18"/>
      <c r="H242" s="18"/>
      <c r="I242" s="22"/>
      <c r="J242" s="1"/>
    </row>
    <row r="243" spans="1:15" ht="12.75" customHeight="1" x14ac:dyDescent="0.2">
      <c r="A243" s="21" t="s">
        <v>76</v>
      </c>
      <c r="C243" s="295"/>
      <c r="D243" s="377" t="str">
        <f>IFERROR(VLOOKUP(C243,#REF!,2,0),"")</f>
        <v/>
      </c>
      <c r="E243" s="378">
        <v>1598285471</v>
      </c>
      <c r="F243" s="378">
        <v>1231599913</v>
      </c>
      <c r="G243" s="18"/>
      <c r="H243" s="18"/>
      <c r="I243" s="22"/>
      <c r="J243" s="1"/>
    </row>
    <row r="244" spans="1:15" ht="12.75" customHeight="1" x14ac:dyDescent="0.2">
      <c r="A244" s="21" t="s">
        <v>274</v>
      </c>
      <c r="C244" s="295"/>
      <c r="D244" s="377" t="str">
        <f>IFERROR(VLOOKUP(C244,#REF!,2,0),"")</f>
        <v/>
      </c>
      <c r="E244" s="378">
        <v>724625</v>
      </c>
      <c r="F244" s="378">
        <v>623700</v>
      </c>
      <c r="G244" s="18"/>
      <c r="H244" s="18"/>
      <c r="I244" s="22"/>
      <c r="J244" s="1"/>
    </row>
    <row r="245" spans="1:15" ht="12.75" customHeight="1" thickBot="1" x14ac:dyDescent="0.25">
      <c r="A245" s="105" t="s">
        <v>77</v>
      </c>
      <c r="D245" s="379"/>
      <c r="E245" s="375">
        <f>SUM(E242:E244)</f>
        <v>5045300340</v>
      </c>
      <c r="F245" s="375">
        <f>SUM(F242:F244)</f>
        <v>3245700819</v>
      </c>
      <c r="G245" s="18"/>
      <c r="H245" s="18"/>
      <c r="I245" s="22"/>
      <c r="J245" s="1"/>
    </row>
    <row r="246" spans="1:15" ht="12.75" customHeight="1" thickTop="1" x14ac:dyDescent="0.2">
      <c r="A246" s="180" t="s">
        <v>225</v>
      </c>
      <c r="B246" s="142"/>
      <c r="C246" s="142"/>
      <c r="D246" s="144"/>
      <c r="E246" s="288">
        <v>45930</v>
      </c>
      <c r="F246" s="289">
        <v>45565</v>
      </c>
      <c r="G246" s="18"/>
      <c r="H246" s="18"/>
      <c r="I246" s="186"/>
      <c r="J246" s="1"/>
    </row>
    <row r="247" spans="1:15" ht="12.75" customHeight="1" x14ac:dyDescent="0.2">
      <c r="A247" s="87" t="s">
        <v>298</v>
      </c>
      <c r="B247" s="295"/>
      <c r="C247" s="377" t="str">
        <f>IFERROR(VLOOKUP(B247,#REF!,2,0),"")</f>
        <v/>
      </c>
      <c r="E247" s="378">
        <v>0</v>
      </c>
      <c r="F247" s="378">
        <v>0</v>
      </c>
      <c r="G247" s="18"/>
      <c r="H247" s="18"/>
      <c r="I247" s="186"/>
      <c r="J247" s="1"/>
    </row>
    <row r="248" spans="1:15" ht="12.75" customHeight="1" x14ac:dyDescent="0.2">
      <c r="A248" s="175"/>
      <c r="B248" s="3"/>
      <c r="C248" s="5"/>
      <c r="E248" s="283"/>
      <c r="F248" s="283"/>
      <c r="G248" s="18"/>
      <c r="H248" s="18"/>
      <c r="I248" s="186"/>
      <c r="J248" s="1"/>
    </row>
    <row r="249" spans="1:15" ht="12.75" customHeight="1" x14ac:dyDescent="0.2">
      <c r="A249" s="470" t="s">
        <v>177</v>
      </c>
      <c r="B249" s="471"/>
      <c r="C249" s="471"/>
      <c r="D249" s="471"/>
      <c r="E249" s="471"/>
      <c r="F249" s="471"/>
      <c r="G249" s="471"/>
      <c r="H249" s="471"/>
      <c r="I249" s="472"/>
      <c r="J249" s="1"/>
    </row>
    <row r="250" spans="1:15" ht="12.75" customHeight="1" x14ac:dyDescent="0.2">
      <c r="A250" s="189" t="s">
        <v>122</v>
      </c>
      <c r="B250" s="56"/>
      <c r="C250" s="128"/>
      <c r="D250" s="128"/>
      <c r="E250" s="128"/>
      <c r="F250" s="166"/>
      <c r="G250" s="128"/>
      <c r="H250" s="128"/>
      <c r="I250" s="129"/>
      <c r="J250" s="1"/>
    </row>
    <row r="251" spans="1:15" s="7" customFormat="1" ht="12.75" customHeight="1" x14ac:dyDescent="0.2">
      <c r="A251" s="105" t="s">
        <v>3</v>
      </c>
      <c r="C251" s="374"/>
      <c r="D251" s="374"/>
      <c r="E251" s="374"/>
      <c r="I251" s="363"/>
      <c r="N251" s="364"/>
      <c r="O251" s="364"/>
    </row>
    <row r="252" spans="1:15" ht="12.75" customHeight="1" x14ac:dyDescent="0.2">
      <c r="A252" s="21"/>
      <c r="I252" s="22"/>
      <c r="J252" s="16"/>
    </row>
    <row r="253" spans="1:15" ht="12.75" customHeight="1" x14ac:dyDescent="0.2">
      <c r="A253" s="21"/>
      <c r="I253" s="22"/>
      <c r="J253" s="16"/>
    </row>
    <row r="254" spans="1:15" ht="12.75" customHeight="1" x14ac:dyDescent="0.2">
      <c r="A254" s="21"/>
      <c r="I254" s="22"/>
      <c r="J254" s="16"/>
    </row>
    <row r="255" spans="1:15" ht="12.75" customHeight="1" x14ac:dyDescent="0.2">
      <c r="A255" s="21"/>
      <c r="I255" s="22"/>
      <c r="J255" s="16"/>
    </row>
    <row r="256" spans="1:15" ht="12.75" customHeight="1" x14ac:dyDescent="0.2">
      <c r="A256" s="21"/>
      <c r="I256" s="22"/>
      <c r="J256" s="16"/>
    </row>
    <row r="257" spans="1:10" ht="12.75" customHeight="1" x14ac:dyDescent="0.2">
      <c r="A257" s="21"/>
      <c r="I257" s="22"/>
      <c r="J257" s="16"/>
    </row>
    <row r="258" spans="1:10" ht="12.75" customHeight="1" x14ac:dyDescent="0.2">
      <c r="A258" s="21"/>
      <c r="I258" s="22"/>
      <c r="J258" s="16"/>
    </row>
    <row r="259" spans="1:10" ht="12.75" customHeight="1" x14ac:dyDescent="0.2">
      <c r="A259" s="21"/>
      <c r="I259" s="22"/>
      <c r="J259" s="16"/>
    </row>
    <row r="260" spans="1:10" ht="12.75" customHeight="1" x14ac:dyDescent="0.2">
      <c r="A260" s="21"/>
      <c r="I260" s="22"/>
      <c r="J260" s="16"/>
    </row>
    <row r="261" spans="1:10" ht="12.75" customHeight="1" x14ac:dyDescent="0.2">
      <c r="A261" s="21"/>
      <c r="I261" s="22"/>
      <c r="J261" s="16"/>
    </row>
    <row r="262" spans="1:10" ht="12.75" customHeight="1" x14ac:dyDescent="0.2">
      <c r="A262" s="21"/>
      <c r="I262" s="22"/>
      <c r="J262" s="16"/>
    </row>
    <row r="263" spans="1:10" ht="12.75" customHeight="1" x14ac:dyDescent="0.2">
      <c r="A263" s="21"/>
      <c r="I263" s="22"/>
      <c r="J263" s="16"/>
    </row>
    <row r="264" spans="1:10" ht="12.75" customHeight="1" x14ac:dyDescent="0.2">
      <c r="A264" s="21"/>
      <c r="I264" s="22"/>
      <c r="J264" s="16"/>
    </row>
    <row r="265" spans="1:10" ht="12.75" customHeight="1" x14ac:dyDescent="0.2">
      <c r="A265" s="21"/>
      <c r="I265" s="22"/>
      <c r="J265" s="16"/>
    </row>
    <row r="266" spans="1:10" ht="12.75" customHeight="1" x14ac:dyDescent="0.2">
      <c r="A266" s="21"/>
      <c r="I266" s="22"/>
      <c r="J266" s="16"/>
    </row>
    <row r="267" spans="1:10" ht="12.75" customHeight="1" x14ac:dyDescent="0.2">
      <c r="A267" s="21"/>
      <c r="I267" s="22"/>
      <c r="J267" s="16"/>
    </row>
    <row r="268" spans="1:10" ht="12.75" customHeight="1" x14ac:dyDescent="0.2">
      <c r="A268" s="21"/>
      <c r="I268" s="22"/>
      <c r="J268" s="16"/>
    </row>
    <row r="269" spans="1:10" ht="12.75" customHeight="1" x14ac:dyDescent="0.2">
      <c r="A269" s="21"/>
      <c r="I269" s="22"/>
      <c r="J269" s="16"/>
    </row>
    <row r="270" spans="1:10" ht="12.75" customHeight="1" x14ac:dyDescent="0.2">
      <c r="A270" s="21"/>
      <c r="I270" s="22"/>
      <c r="J270" s="16"/>
    </row>
    <row r="271" spans="1:10" ht="12.75" customHeight="1" x14ac:dyDescent="0.2">
      <c r="A271" s="21"/>
      <c r="I271" s="22"/>
      <c r="J271" s="16"/>
    </row>
    <row r="272" spans="1:10" ht="12.75" customHeight="1" x14ac:dyDescent="0.2">
      <c r="A272" s="21"/>
      <c r="I272" s="22"/>
      <c r="J272" s="16"/>
    </row>
    <row r="273" spans="1:10" ht="12.75" customHeight="1" x14ac:dyDescent="0.2">
      <c r="A273" s="21"/>
      <c r="I273" s="22"/>
      <c r="J273" s="16"/>
    </row>
    <row r="274" spans="1:10" ht="12.75" customHeight="1" x14ac:dyDescent="0.2">
      <c r="A274" s="21"/>
      <c r="I274" s="22"/>
      <c r="J274" s="16"/>
    </row>
    <row r="275" spans="1:10" ht="12.75" customHeight="1" x14ac:dyDescent="0.2">
      <c r="A275" s="21"/>
      <c r="I275" s="22"/>
      <c r="J275" s="16"/>
    </row>
    <row r="276" spans="1:10" ht="12.75" customHeight="1" x14ac:dyDescent="0.2">
      <c r="A276" s="21"/>
      <c r="I276" s="22"/>
      <c r="J276" s="16"/>
    </row>
    <row r="277" spans="1:10" ht="12.75" customHeight="1" x14ac:dyDescent="0.2">
      <c r="A277" s="21"/>
      <c r="I277" s="22"/>
      <c r="J277" s="16"/>
    </row>
    <row r="278" spans="1:10" ht="12.75" customHeight="1" x14ac:dyDescent="0.2">
      <c r="A278" s="21"/>
      <c r="I278" s="22"/>
      <c r="J278" s="16"/>
    </row>
    <row r="279" spans="1:10" ht="12.75" customHeight="1" x14ac:dyDescent="0.2">
      <c r="A279" s="21"/>
      <c r="I279" s="22"/>
      <c r="J279" s="16"/>
    </row>
    <row r="280" spans="1:10" ht="12.75" customHeight="1" x14ac:dyDescent="0.2">
      <c r="A280" s="21"/>
      <c r="I280" s="22"/>
      <c r="J280" s="16"/>
    </row>
    <row r="281" spans="1:10" ht="12.75" customHeight="1" x14ac:dyDescent="0.2">
      <c r="A281" s="21"/>
      <c r="I281" s="22"/>
      <c r="J281" s="16"/>
    </row>
    <row r="282" spans="1:10" ht="12.75" customHeight="1" x14ac:dyDescent="0.2">
      <c r="A282" s="21"/>
      <c r="I282" s="22"/>
      <c r="J282" s="16"/>
    </row>
    <row r="283" spans="1:10" ht="12.75" customHeight="1" x14ac:dyDescent="0.2">
      <c r="A283" s="21"/>
      <c r="I283" s="22"/>
      <c r="J283" s="16"/>
    </row>
    <row r="284" spans="1:10" ht="12.75" customHeight="1" x14ac:dyDescent="0.2">
      <c r="A284" s="21"/>
      <c r="I284" s="22"/>
      <c r="J284" s="16"/>
    </row>
    <row r="285" spans="1:10" ht="12.75" customHeight="1" x14ac:dyDescent="0.2">
      <c r="A285" s="21"/>
      <c r="I285" s="22"/>
      <c r="J285" s="16"/>
    </row>
    <row r="286" spans="1:10" ht="12.75" customHeight="1" x14ac:dyDescent="0.2">
      <c r="A286" s="21"/>
      <c r="I286" s="22"/>
      <c r="J286" s="16"/>
    </row>
    <row r="287" spans="1:10" ht="12.75" customHeight="1" x14ac:dyDescent="0.2">
      <c r="A287" s="21"/>
      <c r="I287" s="22"/>
      <c r="J287" s="16"/>
    </row>
    <row r="288" spans="1:10" ht="12.75" customHeight="1" x14ac:dyDescent="0.2">
      <c r="A288" s="21"/>
      <c r="I288" s="22"/>
      <c r="J288" s="16"/>
    </row>
    <row r="289" spans="1:10" ht="12.75" customHeight="1" x14ac:dyDescent="0.2">
      <c r="A289" s="21"/>
      <c r="I289" s="22"/>
      <c r="J289" s="16"/>
    </row>
    <row r="290" spans="1:10" ht="12.75" customHeight="1" x14ac:dyDescent="0.2">
      <c r="A290" s="21"/>
      <c r="I290" s="22"/>
      <c r="J290" s="16"/>
    </row>
    <row r="291" spans="1:10" ht="12.75" customHeight="1" x14ac:dyDescent="0.2">
      <c r="A291" s="21"/>
      <c r="I291" s="22"/>
      <c r="J291" s="16"/>
    </row>
    <row r="292" spans="1:10" ht="12.75" customHeight="1" x14ac:dyDescent="0.2">
      <c r="A292" s="21"/>
      <c r="I292" s="22"/>
      <c r="J292" s="16"/>
    </row>
    <row r="293" spans="1:10" ht="12.75" customHeight="1" x14ac:dyDescent="0.2">
      <c r="A293" s="21"/>
      <c r="I293" s="22"/>
      <c r="J293" s="16"/>
    </row>
    <row r="294" spans="1:10" ht="12.75" customHeight="1" x14ac:dyDescent="0.2">
      <c r="A294" s="21"/>
      <c r="I294" s="22"/>
      <c r="J294" s="16"/>
    </row>
    <row r="295" spans="1:10" ht="12.75" customHeight="1" x14ac:dyDescent="0.2">
      <c r="A295" s="21"/>
      <c r="I295" s="22"/>
      <c r="J295" s="16"/>
    </row>
    <row r="296" spans="1:10" ht="12.75" customHeight="1" x14ac:dyDescent="0.2">
      <c r="A296" s="21"/>
      <c r="I296" s="22"/>
      <c r="J296" s="16"/>
    </row>
    <row r="297" spans="1:10" ht="12.75" customHeight="1" x14ac:dyDescent="0.2">
      <c r="A297" s="21"/>
      <c r="I297" s="22"/>
      <c r="J297" s="16"/>
    </row>
    <row r="298" spans="1:10" ht="12.75" customHeight="1" x14ac:dyDescent="0.2">
      <c r="A298" s="21"/>
      <c r="I298" s="22"/>
      <c r="J298" s="16"/>
    </row>
    <row r="299" spans="1:10" ht="12.75" customHeight="1" x14ac:dyDescent="0.2">
      <c r="A299" s="21"/>
      <c r="I299" s="22"/>
      <c r="J299" s="16"/>
    </row>
    <row r="300" spans="1:10" ht="12.75" customHeight="1" x14ac:dyDescent="0.2">
      <c r="A300" s="21"/>
      <c r="I300" s="22"/>
      <c r="J300" s="16"/>
    </row>
    <row r="301" spans="1:10" ht="12.75" customHeight="1" x14ac:dyDescent="0.2">
      <c r="A301" s="21"/>
      <c r="I301" s="22"/>
      <c r="J301" s="16"/>
    </row>
    <row r="302" spans="1:10" ht="12.75" customHeight="1" x14ac:dyDescent="0.2">
      <c r="A302" s="21"/>
      <c r="I302" s="22"/>
      <c r="J302" s="16"/>
    </row>
    <row r="303" spans="1:10" ht="12.75" customHeight="1" x14ac:dyDescent="0.2">
      <c r="A303" s="21"/>
      <c r="I303" s="22"/>
      <c r="J303" s="16"/>
    </row>
    <row r="304" spans="1:10" ht="12.75" customHeight="1" x14ac:dyDescent="0.2">
      <c r="A304" s="21"/>
      <c r="I304" s="22"/>
      <c r="J304" s="16"/>
    </row>
    <row r="305" spans="1:10" ht="12.75" customHeight="1" x14ac:dyDescent="0.2">
      <c r="A305" s="21"/>
      <c r="I305" s="22"/>
      <c r="J305" s="16"/>
    </row>
    <row r="306" spans="1:10" ht="12.75" customHeight="1" x14ac:dyDescent="0.2">
      <c r="A306" s="21"/>
      <c r="I306" s="22"/>
      <c r="J306" s="16"/>
    </row>
    <row r="307" spans="1:10" ht="12.75" customHeight="1" x14ac:dyDescent="0.2">
      <c r="A307" s="21"/>
      <c r="I307" s="22"/>
      <c r="J307" s="16"/>
    </row>
    <row r="308" spans="1:10" ht="12.75" customHeight="1" x14ac:dyDescent="0.2">
      <c r="A308" s="21"/>
      <c r="I308" s="22"/>
      <c r="J308" s="16"/>
    </row>
    <row r="309" spans="1:10" ht="12.75" customHeight="1" x14ac:dyDescent="0.2">
      <c r="A309" s="21"/>
      <c r="I309" s="22"/>
      <c r="J309" s="16"/>
    </row>
    <row r="310" spans="1:10" ht="12.75" customHeight="1" x14ac:dyDescent="0.2">
      <c r="A310" s="21"/>
      <c r="I310" s="22"/>
      <c r="J310" s="16"/>
    </row>
    <row r="311" spans="1:10" ht="12.75" customHeight="1" x14ac:dyDescent="0.2">
      <c r="A311" s="21"/>
      <c r="I311" s="22"/>
      <c r="J311" s="16"/>
    </row>
    <row r="312" spans="1:10" ht="12.75" customHeight="1" x14ac:dyDescent="0.2">
      <c r="A312" s="21"/>
      <c r="I312" s="22"/>
      <c r="J312" s="16"/>
    </row>
    <row r="313" spans="1:10" ht="12.75" customHeight="1" x14ac:dyDescent="0.2">
      <c r="A313" s="21"/>
      <c r="I313" s="22"/>
      <c r="J313" s="16"/>
    </row>
    <row r="314" spans="1:10" ht="12.75" customHeight="1" x14ac:dyDescent="0.2">
      <c r="A314" s="21"/>
      <c r="I314" s="22"/>
      <c r="J314" s="16"/>
    </row>
    <row r="315" spans="1:10" ht="12.75" customHeight="1" x14ac:dyDescent="0.2">
      <c r="A315" s="21"/>
      <c r="I315" s="22"/>
      <c r="J315" s="16"/>
    </row>
    <row r="316" spans="1:10" ht="12.75" customHeight="1" x14ac:dyDescent="0.2">
      <c r="A316" s="21"/>
      <c r="I316" s="22"/>
      <c r="J316" s="16"/>
    </row>
    <row r="317" spans="1:10" ht="12.75" customHeight="1" x14ac:dyDescent="0.2">
      <c r="A317" s="21"/>
      <c r="I317" s="22"/>
      <c r="J317" s="16"/>
    </row>
    <row r="318" spans="1:10" ht="12.75" customHeight="1" x14ac:dyDescent="0.2">
      <c r="A318" s="21"/>
      <c r="I318" s="22"/>
      <c r="J318" s="16"/>
    </row>
    <row r="319" spans="1:10" ht="12.75" customHeight="1" x14ac:dyDescent="0.2">
      <c r="A319" s="21"/>
      <c r="I319" s="22"/>
      <c r="J319" s="16"/>
    </row>
    <row r="320" spans="1:10" ht="12.75" customHeight="1" x14ac:dyDescent="0.2">
      <c r="A320" s="21"/>
      <c r="I320" s="22"/>
      <c r="J320" s="16"/>
    </row>
    <row r="321" spans="1:10" ht="12.75" customHeight="1" x14ac:dyDescent="0.2">
      <c r="A321" s="21"/>
      <c r="I321" s="22"/>
      <c r="J321" s="16"/>
    </row>
    <row r="322" spans="1:10" ht="12.75" customHeight="1" x14ac:dyDescent="0.2">
      <c r="A322" s="21"/>
      <c r="I322" s="22"/>
      <c r="J322" s="16"/>
    </row>
    <row r="323" spans="1:10" ht="12.75" customHeight="1" x14ac:dyDescent="0.2">
      <c r="A323" s="21"/>
      <c r="I323" s="22"/>
      <c r="J323" s="16"/>
    </row>
    <row r="324" spans="1:10" ht="12.75" customHeight="1" x14ac:dyDescent="0.2">
      <c r="A324" s="21"/>
      <c r="I324" s="22"/>
      <c r="J324" s="16"/>
    </row>
    <row r="325" spans="1:10" ht="12.75" customHeight="1" x14ac:dyDescent="0.2">
      <c r="A325" s="21"/>
      <c r="I325" s="22"/>
      <c r="J325" s="16"/>
    </row>
    <row r="326" spans="1:10" ht="12.75" customHeight="1" x14ac:dyDescent="0.2">
      <c r="A326" s="21"/>
      <c r="I326" s="22"/>
      <c r="J326" s="16"/>
    </row>
    <row r="327" spans="1:10" ht="12.75" customHeight="1" x14ac:dyDescent="0.2">
      <c r="A327" s="21"/>
      <c r="I327" s="22"/>
      <c r="J327" s="16"/>
    </row>
    <row r="328" spans="1:10" ht="12.75" customHeight="1" x14ac:dyDescent="0.2">
      <c r="A328" s="21"/>
      <c r="I328" s="22"/>
      <c r="J328" s="16"/>
    </row>
    <row r="329" spans="1:10" ht="12.75" customHeight="1" x14ac:dyDescent="0.2">
      <c r="A329" s="21"/>
      <c r="I329" s="22"/>
      <c r="J329" s="16"/>
    </row>
    <row r="330" spans="1:10" ht="12.75" customHeight="1" x14ac:dyDescent="0.2">
      <c r="A330" s="21"/>
      <c r="I330" s="22"/>
      <c r="J330" s="16"/>
    </row>
    <row r="331" spans="1:10" ht="12.75" customHeight="1" x14ac:dyDescent="0.2">
      <c r="A331" s="21"/>
      <c r="I331" s="22"/>
      <c r="J331" s="16"/>
    </row>
    <row r="332" spans="1:10" ht="12.75" customHeight="1" x14ac:dyDescent="0.2">
      <c r="A332" s="21"/>
      <c r="I332" s="22"/>
      <c r="J332" s="16"/>
    </row>
    <row r="333" spans="1:10" ht="12.75" customHeight="1" x14ac:dyDescent="0.2">
      <c r="A333" s="21"/>
      <c r="I333" s="22"/>
      <c r="J333" s="16"/>
    </row>
    <row r="334" spans="1:10" ht="12.75" customHeight="1" x14ac:dyDescent="0.2">
      <c r="A334" s="21"/>
      <c r="I334" s="22"/>
      <c r="J334" s="16"/>
    </row>
    <row r="335" spans="1:10" ht="12.75" customHeight="1" x14ac:dyDescent="0.2">
      <c r="A335" s="21"/>
      <c r="I335" s="22"/>
      <c r="J335" s="16"/>
    </row>
    <row r="336" spans="1:10" ht="12.75" customHeight="1" x14ac:dyDescent="0.2">
      <c r="A336" s="21"/>
      <c r="I336" s="22"/>
      <c r="J336" s="16"/>
    </row>
    <row r="337" spans="1:33" ht="12.75" customHeight="1" x14ac:dyDescent="0.2">
      <c r="A337" s="21"/>
      <c r="I337" s="22"/>
      <c r="J337" s="16"/>
    </row>
    <row r="338" spans="1:33" ht="12.75" customHeight="1" x14ac:dyDescent="0.2">
      <c r="A338" s="30"/>
      <c r="B338" s="32"/>
      <c r="C338" s="32"/>
      <c r="D338" s="32"/>
      <c r="E338" s="32"/>
      <c r="F338" s="32"/>
      <c r="G338" s="32"/>
      <c r="H338" s="32"/>
      <c r="I338" s="93"/>
      <c r="J338" s="16"/>
    </row>
    <row r="339" spans="1:33" ht="12.75" customHeight="1" x14ac:dyDescent="0.2"/>
    <row r="340" spans="1:33" ht="12.75" customHeight="1" x14ac:dyDescent="0.2">
      <c r="A340" s="470" t="s">
        <v>178</v>
      </c>
      <c r="B340" s="471"/>
      <c r="C340" s="471"/>
      <c r="D340" s="471"/>
      <c r="E340" s="471"/>
      <c r="F340" s="471"/>
      <c r="G340" s="471"/>
      <c r="H340" s="471"/>
      <c r="I340" s="472"/>
      <c r="J340" s="1"/>
    </row>
    <row r="341" spans="1:33" ht="12.75" customHeight="1" x14ac:dyDescent="0.2">
      <c r="A341" s="189" t="s">
        <v>122</v>
      </c>
      <c r="B341" s="56"/>
      <c r="C341" s="128"/>
      <c r="D341" s="128"/>
      <c r="E341" s="128"/>
      <c r="F341" s="166"/>
      <c r="G341" s="128"/>
      <c r="H341" s="128"/>
      <c r="I341" s="129"/>
      <c r="J341" s="1"/>
    </row>
    <row r="342" spans="1:33" s="4" customFormat="1" ht="12.75" customHeight="1" x14ac:dyDescent="0.2">
      <c r="A342" s="105" t="s">
        <v>3</v>
      </c>
      <c r="B342" s="7"/>
      <c r="C342" s="167"/>
      <c r="D342" s="167"/>
      <c r="E342" s="167"/>
      <c r="I342" s="165"/>
      <c r="N342" s="160"/>
      <c r="O342" s="160"/>
    </row>
    <row r="343" spans="1:33" ht="12.75" customHeight="1" x14ac:dyDescent="0.2">
      <c r="A343" s="473" t="s">
        <v>293</v>
      </c>
      <c r="B343" s="474"/>
      <c r="C343" s="474"/>
      <c r="D343" s="474"/>
      <c r="E343" s="474"/>
      <c r="F343" s="474"/>
      <c r="G343" s="474"/>
      <c r="H343" s="474"/>
      <c r="I343" s="475"/>
    </row>
    <row r="344" spans="1:33" ht="12.75" customHeight="1" x14ac:dyDescent="0.2"/>
    <row r="345" spans="1:33" ht="12.75" customHeight="1" x14ac:dyDescent="0.2">
      <c r="A345" s="470" t="s">
        <v>179</v>
      </c>
      <c r="B345" s="471"/>
      <c r="C345" s="471"/>
      <c r="D345" s="471"/>
      <c r="E345" s="471"/>
      <c r="F345" s="471"/>
      <c r="G345" s="471"/>
      <c r="H345" s="471"/>
      <c r="I345" s="472"/>
      <c r="J345" s="1"/>
    </row>
    <row r="346" spans="1:33" ht="12.75" customHeight="1" x14ac:dyDescent="0.2">
      <c r="A346" s="189" t="s">
        <v>122</v>
      </c>
      <c r="B346" s="56"/>
      <c r="C346" s="128"/>
      <c r="D346" s="128"/>
      <c r="E346" s="128"/>
      <c r="F346" s="166"/>
      <c r="G346" s="128"/>
      <c r="H346" s="128"/>
      <c r="I346" s="129"/>
      <c r="J346" s="1"/>
    </row>
    <row r="347" spans="1:33" s="4" customFormat="1" ht="12.75" customHeight="1" x14ac:dyDescent="0.2">
      <c r="A347" s="105" t="s">
        <v>3</v>
      </c>
      <c r="B347" s="7"/>
      <c r="C347" s="167"/>
      <c r="D347" s="167"/>
      <c r="E347" s="167"/>
      <c r="I347" s="165"/>
      <c r="N347" s="160"/>
      <c r="O347" s="160"/>
    </row>
    <row r="348" spans="1:33" ht="12.75" customHeight="1" x14ac:dyDescent="0.2">
      <c r="A348" s="180" t="s">
        <v>38</v>
      </c>
      <c r="B348" s="181"/>
      <c r="C348" s="181"/>
      <c r="D348" s="187"/>
      <c r="E348" s="288">
        <v>45930</v>
      </c>
      <c r="F348" s="289">
        <v>45565</v>
      </c>
      <c r="G348" s="184"/>
      <c r="I348" s="150"/>
      <c r="J348" s="25"/>
      <c r="K348" s="25"/>
      <c r="L348" s="25"/>
      <c r="M348" s="25"/>
      <c r="N348" s="25"/>
      <c r="O348" s="25"/>
      <c r="P348" s="25"/>
      <c r="Q348" s="25"/>
      <c r="R348" s="25"/>
      <c r="S348" s="25"/>
      <c r="T348" s="25"/>
      <c r="U348" s="25"/>
      <c r="V348" s="25"/>
      <c r="W348" s="25"/>
      <c r="X348" s="25"/>
      <c r="Y348" s="25"/>
      <c r="Z348" s="25"/>
      <c r="AA348" s="25"/>
      <c r="AB348" s="25"/>
      <c r="AC348" s="25"/>
      <c r="AD348" s="25"/>
      <c r="AE348" s="25"/>
      <c r="AF348" s="25"/>
      <c r="AG348" s="25"/>
    </row>
    <row r="349" spans="1:33" ht="12.75" hidden="1" customHeight="1" x14ac:dyDescent="0.2">
      <c r="A349" s="157" t="s">
        <v>82</v>
      </c>
      <c r="B349" s="188"/>
      <c r="C349" s="188"/>
      <c r="D349" s="29"/>
      <c r="E349" s="193"/>
      <c r="F349" s="193">
        <v>0</v>
      </c>
      <c r="G349" s="25"/>
      <c r="H349" s="25"/>
      <c r="I349" s="150"/>
      <c r="J349" s="25"/>
      <c r="K349" s="25"/>
      <c r="L349" s="25"/>
      <c r="M349" s="25"/>
      <c r="N349" s="25"/>
      <c r="O349" s="25"/>
      <c r="P349" s="25"/>
      <c r="Q349" s="25"/>
      <c r="R349" s="25"/>
      <c r="S349" s="25"/>
      <c r="T349" s="25"/>
      <c r="U349" s="25"/>
      <c r="V349" s="25"/>
      <c r="W349" s="25"/>
      <c r="X349" s="25"/>
      <c r="Y349" s="25"/>
      <c r="Z349" s="25"/>
      <c r="AA349" s="25"/>
      <c r="AB349" s="25"/>
      <c r="AC349" s="25"/>
      <c r="AD349" s="25"/>
      <c r="AE349" s="25"/>
      <c r="AF349" s="25"/>
      <c r="AG349" s="25"/>
    </row>
    <row r="350" spans="1:33" ht="12.75" customHeight="1" x14ac:dyDescent="0.2">
      <c r="A350" s="21" t="s">
        <v>83</v>
      </c>
      <c r="B350" s="82"/>
      <c r="C350" s="82"/>
      <c r="D350" s="9"/>
      <c r="E350" s="82">
        <v>150978116</v>
      </c>
      <c r="F350" s="82">
        <v>150236882</v>
      </c>
      <c r="I350" s="22"/>
      <c r="J350" s="1"/>
    </row>
    <row r="351" spans="1:33" ht="12.75" hidden="1" customHeight="1" x14ac:dyDescent="0.2">
      <c r="A351" s="157" t="s">
        <v>84</v>
      </c>
      <c r="B351" s="188"/>
      <c r="C351" s="188"/>
      <c r="D351" s="29"/>
      <c r="E351" s="193">
        <v>0</v>
      </c>
      <c r="F351" s="193">
        <v>0</v>
      </c>
      <c r="G351" s="25"/>
      <c r="H351" s="25"/>
      <c r="I351" s="150"/>
      <c r="J351" s="25"/>
      <c r="K351" s="25"/>
      <c r="L351" s="25"/>
      <c r="M351" s="25"/>
      <c r="N351" s="25"/>
      <c r="O351" s="25"/>
      <c r="P351" s="25"/>
      <c r="Q351" s="25"/>
      <c r="R351" s="25"/>
      <c r="S351" s="25"/>
      <c r="T351" s="25"/>
      <c r="U351" s="25"/>
      <c r="V351" s="25"/>
      <c r="W351" s="25"/>
      <c r="X351" s="25"/>
      <c r="Y351" s="25"/>
      <c r="Z351" s="25"/>
      <c r="AA351" s="25"/>
      <c r="AB351" s="25"/>
      <c r="AC351" s="25"/>
      <c r="AD351" s="25"/>
      <c r="AE351" s="25"/>
      <c r="AF351" s="25"/>
      <c r="AG351" s="25"/>
    </row>
    <row r="352" spans="1:33" s="7" customFormat="1" ht="12.75" customHeight="1" thickBot="1" x14ac:dyDescent="0.25">
      <c r="A352" s="190" t="s">
        <v>2</v>
      </c>
      <c r="B352" s="192"/>
      <c r="C352" s="192"/>
      <c r="D352" s="194"/>
      <c r="E352" s="43">
        <f>SUM(E350:E351)</f>
        <v>150978116</v>
      </c>
      <c r="F352" s="43">
        <f>SUM(F350:F351)</f>
        <v>150236882</v>
      </c>
      <c r="G352" s="191"/>
      <c r="H352" s="191"/>
      <c r="I352" s="195"/>
      <c r="J352" s="191"/>
      <c r="K352" s="191"/>
      <c r="L352" s="191"/>
      <c r="M352" s="191"/>
      <c r="N352" s="191"/>
      <c r="O352" s="191"/>
      <c r="P352" s="191"/>
      <c r="Q352" s="191"/>
      <c r="R352" s="191"/>
      <c r="S352" s="191"/>
      <c r="T352" s="191"/>
      <c r="U352" s="191"/>
      <c r="V352" s="191"/>
      <c r="W352" s="191"/>
      <c r="X352" s="191"/>
      <c r="Y352" s="191"/>
      <c r="Z352" s="191"/>
      <c r="AA352" s="191"/>
      <c r="AB352" s="191"/>
      <c r="AC352" s="191"/>
      <c r="AD352" s="191"/>
      <c r="AE352" s="191"/>
      <c r="AF352" s="191"/>
      <c r="AG352" s="191"/>
    </row>
    <row r="353" spans="1:33" ht="12.75" customHeight="1" thickTop="1" x14ac:dyDescent="0.2">
      <c r="A353" s="196"/>
      <c r="B353" s="197"/>
      <c r="C353" s="197"/>
      <c r="D353" s="198"/>
      <c r="E353" s="198"/>
      <c r="F353" s="198"/>
      <c r="G353" s="151"/>
      <c r="H353" s="151"/>
      <c r="I353" s="152"/>
      <c r="J353" s="25"/>
      <c r="K353" s="25"/>
      <c r="L353" s="25"/>
      <c r="M353" s="25"/>
      <c r="N353" s="25"/>
      <c r="O353" s="25"/>
      <c r="P353" s="25"/>
      <c r="Q353" s="25"/>
      <c r="R353" s="25"/>
      <c r="S353" s="25"/>
      <c r="T353" s="25"/>
      <c r="U353" s="25"/>
      <c r="V353" s="25"/>
      <c r="W353" s="25"/>
      <c r="X353" s="25"/>
      <c r="Y353" s="25"/>
      <c r="Z353" s="25"/>
      <c r="AA353" s="25"/>
      <c r="AB353" s="25"/>
      <c r="AC353" s="25"/>
      <c r="AD353" s="25"/>
      <c r="AE353" s="25"/>
      <c r="AF353" s="25"/>
      <c r="AG353" s="25"/>
    </row>
    <row r="354" spans="1:33" x14ac:dyDescent="0.2">
      <c r="A354" s="25"/>
      <c r="B354" s="33"/>
      <c r="C354" s="33"/>
      <c r="D354" s="29"/>
      <c r="E354" s="29"/>
      <c r="F354" s="29"/>
      <c r="G354" s="25"/>
      <c r="H354" s="25"/>
      <c r="I354" s="25"/>
      <c r="J354" s="25"/>
      <c r="K354" s="25"/>
      <c r="L354" s="25"/>
      <c r="M354" s="25"/>
      <c r="N354" s="25"/>
      <c r="O354" s="25"/>
      <c r="P354" s="25"/>
      <c r="Q354" s="25"/>
      <c r="R354" s="25"/>
      <c r="S354" s="25"/>
      <c r="T354" s="25"/>
      <c r="U354" s="25"/>
      <c r="V354" s="25"/>
      <c r="W354" s="25"/>
      <c r="X354" s="25"/>
      <c r="Y354" s="25"/>
      <c r="Z354" s="25"/>
      <c r="AA354" s="25"/>
      <c r="AB354" s="25"/>
      <c r="AC354" s="25"/>
      <c r="AD354" s="25"/>
      <c r="AE354" s="25"/>
      <c r="AF354" s="25"/>
      <c r="AG354" s="25"/>
    </row>
    <row r="355" spans="1:33" x14ac:dyDescent="0.2">
      <c r="A355" s="470" t="s">
        <v>192</v>
      </c>
      <c r="B355" s="471"/>
      <c r="C355" s="471"/>
      <c r="D355" s="471"/>
      <c r="E355" s="471"/>
      <c r="F355" s="471"/>
      <c r="G355" s="471"/>
      <c r="H355" s="471"/>
      <c r="I355" s="472"/>
      <c r="J355" s="25"/>
      <c r="K355" s="25"/>
      <c r="L355" s="25"/>
      <c r="M355" s="25"/>
      <c r="N355" s="25"/>
      <c r="O355" s="25"/>
      <c r="P355" s="25"/>
    </row>
    <row r="356" spans="1:33" ht="12.75" customHeight="1" x14ac:dyDescent="0.2">
      <c r="A356" s="189" t="s">
        <v>122</v>
      </c>
      <c r="B356" s="56"/>
      <c r="C356" s="128"/>
      <c r="D356" s="128"/>
      <c r="E356" s="128"/>
      <c r="F356" s="166"/>
      <c r="G356" s="128"/>
      <c r="H356" s="128"/>
      <c r="I356" s="129"/>
      <c r="J356" s="1"/>
    </row>
    <row r="357" spans="1:33" s="4" customFormat="1" ht="12.75" customHeight="1" x14ac:dyDescent="0.2">
      <c r="A357" s="105" t="s">
        <v>3</v>
      </c>
      <c r="B357" s="7"/>
      <c r="C357" s="167"/>
      <c r="D357" s="167"/>
      <c r="E357" s="167"/>
      <c r="I357" s="165"/>
      <c r="N357" s="160"/>
      <c r="O357" s="160"/>
    </row>
    <row r="358" spans="1:33" x14ac:dyDescent="0.2">
      <c r="A358" s="202" t="s">
        <v>39</v>
      </c>
      <c r="B358" s="203"/>
      <c r="C358" s="203"/>
      <c r="D358" s="204"/>
      <c r="E358" s="288">
        <v>45930</v>
      </c>
      <c r="F358" s="289">
        <v>45565</v>
      </c>
      <c r="G358" s="25"/>
      <c r="H358" s="25"/>
      <c r="I358" s="150"/>
      <c r="J358" s="25"/>
      <c r="K358" s="25"/>
      <c r="L358" s="25"/>
      <c r="M358" s="25"/>
      <c r="N358" s="25"/>
      <c r="O358" s="25"/>
      <c r="P358" s="25"/>
    </row>
    <row r="359" spans="1:33" x14ac:dyDescent="0.2">
      <c r="A359" s="21" t="s">
        <v>85</v>
      </c>
      <c r="D359" s="82"/>
      <c r="E359" s="82">
        <v>83795146</v>
      </c>
      <c r="F359" s="82">
        <v>476021495</v>
      </c>
      <c r="I359" s="22"/>
      <c r="J359" s="1"/>
    </row>
    <row r="360" spans="1:33" x14ac:dyDescent="0.2">
      <c r="A360" s="21" t="s">
        <v>314</v>
      </c>
      <c r="D360" s="82"/>
      <c r="E360" s="82">
        <v>149233207</v>
      </c>
      <c r="F360" s="82">
        <v>93612690</v>
      </c>
      <c r="I360" s="22"/>
      <c r="J360" s="1"/>
    </row>
    <row r="361" spans="1:33" x14ac:dyDescent="0.2">
      <c r="A361" s="21" t="s">
        <v>275</v>
      </c>
      <c r="D361" s="82"/>
      <c r="E361" s="82">
        <v>39195576</v>
      </c>
      <c r="F361" s="82">
        <v>22412886</v>
      </c>
      <c r="I361" s="22"/>
      <c r="J361" s="1"/>
    </row>
    <row r="362" spans="1:33" s="7" customFormat="1" ht="12.75" customHeight="1" thickBot="1" x14ac:dyDescent="0.25">
      <c r="A362" s="105" t="s">
        <v>2</v>
      </c>
      <c r="B362" s="192"/>
      <c r="C362" s="192"/>
      <c r="D362" s="15"/>
      <c r="E362" s="375">
        <f>SUM(E359:E361)</f>
        <v>272223929</v>
      </c>
      <c r="F362" s="375">
        <f>SUM(F359:F361)</f>
        <v>592047071</v>
      </c>
      <c r="I362" s="363"/>
    </row>
    <row r="363" spans="1:33" ht="13.5" thickTop="1" x14ac:dyDescent="0.2">
      <c r="A363" s="30"/>
      <c r="B363" s="32"/>
      <c r="C363" s="32"/>
      <c r="D363" s="32"/>
      <c r="E363" s="32"/>
      <c r="F363" s="32"/>
      <c r="G363" s="32"/>
      <c r="H363" s="32"/>
      <c r="I363" s="93"/>
    </row>
    <row r="365" spans="1:33" x14ac:dyDescent="0.2">
      <c r="A365" s="470" t="s">
        <v>180</v>
      </c>
      <c r="B365" s="471"/>
      <c r="C365" s="471"/>
      <c r="D365" s="471"/>
      <c r="E365" s="471"/>
      <c r="F365" s="471"/>
      <c r="G365" s="471"/>
      <c r="H365" s="471"/>
      <c r="I365" s="472"/>
      <c r="J365" s="25"/>
      <c r="K365" s="25"/>
      <c r="L365" s="25"/>
      <c r="M365" s="25"/>
      <c r="N365" s="25"/>
      <c r="O365" s="25"/>
      <c r="P365" s="25"/>
    </row>
    <row r="366" spans="1:33" ht="12.75" customHeight="1" x14ac:dyDescent="0.2">
      <c r="A366" s="189" t="s">
        <v>122</v>
      </c>
      <c r="B366" s="56"/>
      <c r="C366" s="128"/>
      <c r="D366" s="128"/>
      <c r="E366" s="128"/>
      <c r="F366" s="166"/>
      <c r="G366" s="128"/>
      <c r="H366" s="128"/>
      <c r="I366" s="129"/>
      <c r="J366" s="1"/>
    </row>
    <row r="367" spans="1:33" s="4" customFormat="1" ht="12.75" customHeight="1" x14ac:dyDescent="0.2">
      <c r="A367" s="105" t="s">
        <v>3</v>
      </c>
      <c r="B367" s="7"/>
      <c r="C367" s="167"/>
      <c r="D367" s="167"/>
      <c r="E367" s="167"/>
      <c r="I367" s="165"/>
      <c r="N367" s="160"/>
      <c r="O367" s="160"/>
    </row>
    <row r="368" spans="1:33" x14ac:dyDescent="0.2">
      <c r="A368" s="205" t="s">
        <v>40</v>
      </c>
      <c r="B368" s="142"/>
      <c r="C368" s="142"/>
      <c r="D368" s="206"/>
      <c r="E368" s="288">
        <v>45930</v>
      </c>
      <c r="F368" s="289">
        <v>45565</v>
      </c>
      <c r="G368" s="169"/>
      <c r="H368" s="25"/>
      <c r="I368" s="150"/>
      <c r="J368" s="25"/>
      <c r="K368" s="25"/>
      <c r="L368" s="25"/>
      <c r="M368" s="25"/>
    </row>
    <row r="369" spans="1:16" x14ac:dyDescent="0.2">
      <c r="A369" s="380" t="s">
        <v>278</v>
      </c>
      <c r="D369" s="381"/>
      <c r="E369" s="82">
        <v>4958253770</v>
      </c>
      <c r="F369" s="82">
        <v>5486254816</v>
      </c>
      <c r="G369" s="381"/>
      <c r="I369" s="22"/>
      <c r="J369" s="1"/>
    </row>
    <row r="370" spans="1:16" x14ac:dyDescent="0.2">
      <c r="A370" s="21" t="s">
        <v>276</v>
      </c>
      <c r="D370" s="381"/>
      <c r="E370" s="82">
        <v>4122023</v>
      </c>
      <c r="F370" s="82">
        <v>1915000</v>
      </c>
      <c r="G370" s="381"/>
      <c r="I370" s="22"/>
      <c r="J370" s="1"/>
    </row>
    <row r="371" spans="1:16" s="7" customFormat="1" ht="13.5" thickBot="1" x14ac:dyDescent="0.25">
      <c r="A371" s="190" t="s">
        <v>2</v>
      </c>
      <c r="D371" s="207"/>
      <c r="E371" s="43">
        <f>SUM(E369:E370)</f>
        <v>4962375793</v>
      </c>
      <c r="F371" s="43">
        <f>SUM(F369:F370)</f>
        <v>5488169816</v>
      </c>
      <c r="G371" s="207"/>
      <c r="H371" s="191"/>
      <c r="I371" s="195"/>
      <c r="J371" s="191"/>
      <c r="K371" s="191"/>
      <c r="L371" s="191"/>
      <c r="M371" s="191"/>
    </row>
    <row r="372" spans="1:16" ht="13.5" thickTop="1" x14ac:dyDescent="0.2">
      <c r="A372" s="30"/>
      <c r="B372" s="32"/>
      <c r="C372" s="32"/>
      <c r="D372" s="32"/>
      <c r="E372" s="32"/>
      <c r="F372" s="32"/>
      <c r="G372" s="32"/>
      <c r="H372" s="32"/>
      <c r="I372" s="93"/>
    </row>
    <row r="374" spans="1:16" x14ac:dyDescent="0.2">
      <c r="A374" s="470" t="s">
        <v>181</v>
      </c>
      <c r="B374" s="471"/>
      <c r="C374" s="471"/>
      <c r="D374" s="471"/>
      <c r="E374" s="471"/>
      <c r="F374" s="471"/>
      <c r="G374" s="471"/>
      <c r="H374" s="471"/>
      <c r="I374" s="472"/>
      <c r="J374" s="25"/>
      <c r="K374" s="25"/>
      <c r="L374" s="25"/>
      <c r="M374" s="25"/>
      <c r="N374" s="25"/>
      <c r="O374" s="25"/>
      <c r="P374" s="25"/>
    </row>
    <row r="375" spans="1:16" ht="12.75" customHeight="1" x14ac:dyDescent="0.2">
      <c r="A375" s="189" t="s">
        <v>122</v>
      </c>
      <c r="B375" s="56"/>
      <c r="C375" s="128"/>
      <c r="D375" s="128"/>
      <c r="E375" s="128"/>
      <c r="F375" s="166"/>
      <c r="G375" s="128"/>
      <c r="H375" s="128"/>
      <c r="I375" s="129"/>
      <c r="J375" s="1"/>
    </row>
    <row r="376" spans="1:16" s="4" customFormat="1" ht="12.75" customHeight="1" x14ac:dyDescent="0.2">
      <c r="A376" s="105" t="s">
        <v>3</v>
      </c>
      <c r="B376" s="7"/>
      <c r="C376" s="167"/>
      <c r="D376" s="167"/>
      <c r="E376" s="167"/>
      <c r="I376" s="165"/>
      <c r="N376" s="160"/>
      <c r="O376" s="160"/>
    </row>
    <row r="377" spans="1:16" x14ac:dyDescent="0.2">
      <c r="A377" s="208" t="s">
        <v>37</v>
      </c>
      <c r="B377" s="142"/>
      <c r="C377" s="142"/>
      <c r="D377" s="209"/>
      <c r="E377" s="288">
        <v>45930</v>
      </c>
      <c r="F377" s="289">
        <v>45565</v>
      </c>
      <c r="H377" s="9"/>
      <c r="I377" s="210"/>
      <c r="J377" s="9"/>
      <c r="K377" s="9"/>
    </row>
    <row r="378" spans="1:16" hidden="1" x14ac:dyDescent="0.2">
      <c r="A378" s="21" t="s">
        <v>279</v>
      </c>
      <c r="E378" s="161">
        <v>0</v>
      </c>
      <c r="F378" s="161">
        <v>0</v>
      </c>
      <c r="H378" s="9"/>
      <c r="I378" s="155"/>
      <c r="J378" s="9"/>
      <c r="K378" s="9"/>
    </row>
    <row r="379" spans="1:16" hidden="1" x14ac:dyDescent="0.2">
      <c r="A379" s="21" t="s">
        <v>280</v>
      </c>
      <c r="E379" s="161">
        <v>0</v>
      </c>
      <c r="F379" s="161">
        <v>0</v>
      </c>
      <c r="H379" s="9"/>
      <c r="I379" s="155"/>
      <c r="J379" s="9"/>
      <c r="K379" s="9"/>
    </row>
    <row r="380" spans="1:16" x14ac:dyDescent="0.2">
      <c r="A380" s="21" t="s">
        <v>281</v>
      </c>
      <c r="E380" s="161">
        <v>36979952</v>
      </c>
      <c r="F380" s="161">
        <v>6535329</v>
      </c>
      <c r="H380" s="9"/>
      <c r="I380" s="155"/>
      <c r="J380" s="9"/>
      <c r="K380" s="9"/>
    </row>
    <row r="381" spans="1:16" x14ac:dyDescent="0.2">
      <c r="A381" s="21" t="s">
        <v>303</v>
      </c>
      <c r="E381" s="161">
        <v>6545544</v>
      </c>
      <c r="F381" s="161">
        <v>0</v>
      </c>
      <c r="H381" s="9"/>
      <c r="I381" s="155"/>
      <c r="J381" s="9"/>
      <c r="K381" s="9"/>
    </row>
    <row r="382" spans="1:16" hidden="1" x14ac:dyDescent="0.2">
      <c r="A382" s="21" t="s">
        <v>335</v>
      </c>
      <c r="E382" s="161">
        <v>0</v>
      </c>
      <c r="F382" s="161">
        <v>0</v>
      </c>
      <c r="H382" s="9"/>
      <c r="I382" s="155"/>
      <c r="J382" s="9"/>
      <c r="K382" s="9"/>
    </row>
    <row r="383" spans="1:16" x14ac:dyDescent="0.2">
      <c r="A383" s="21" t="s">
        <v>304</v>
      </c>
      <c r="E383" s="161">
        <v>197151868</v>
      </c>
      <c r="F383" s="161">
        <v>316409388</v>
      </c>
      <c r="H383" s="9"/>
      <c r="I383" s="155"/>
      <c r="J383" s="9"/>
      <c r="K383" s="9"/>
    </row>
    <row r="384" spans="1:16" x14ac:dyDescent="0.2">
      <c r="A384" s="21" t="s">
        <v>315</v>
      </c>
      <c r="E384" s="382">
        <v>74226463</v>
      </c>
      <c r="F384" s="382">
        <v>61242860</v>
      </c>
      <c r="H384" s="9"/>
      <c r="I384" s="155"/>
      <c r="J384" s="9"/>
      <c r="K384" s="9"/>
    </row>
    <row r="385" spans="1:16" s="3" customFormat="1" ht="13.5" thickBot="1" x14ac:dyDescent="0.25">
      <c r="A385" s="211" t="s">
        <v>14</v>
      </c>
      <c r="E385" s="44">
        <f>SUM(E378:E384)</f>
        <v>314903827</v>
      </c>
      <c r="F385" s="44">
        <f>SUM(F378:F384)</f>
        <v>384187577</v>
      </c>
      <c r="H385" s="8"/>
      <c r="I385" s="212"/>
      <c r="J385" s="8"/>
      <c r="K385" s="8"/>
    </row>
    <row r="386" spans="1:16" s="3" customFormat="1" ht="13.5" thickTop="1" x14ac:dyDescent="0.2">
      <c r="A386" s="211"/>
      <c r="D386" s="8"/>
      <c r="E386" s="383">
        <f>+E385-BG!F38</f>
        <v>0</v>
      </c>
      <c r="F386" s="383">
        <f>+F385-BG!G38</f>
        <v>0</v>
      </c>
      <c r="G386" s="213"/>
      <c r="H386" s="8"/>
      <c r="I386" s="212"/>
      <c r="J386" s="8"/>
      <c r="K386" s="8"/>
    </row>
    <row r="387" spans="1:16" x14ac:dyDescent="0.2">
      <c r="A387" s="208" t="s">
        <v>225</v>
      </c>
      <c r="B387" s="142"/>
      <c r="C387" s="142"/>
      <c r="D387" s="209"/>
      <c r="E387" s="288">
        <v>45930</v>
      </c>
      <c r="F387" s="289">
        <v>45565</v>
      </c>
      <c r="G387" s="9"/>
      <c r="H387" s="9"/>
      <c r="I387" s="155"/>
      <c r="J387" s="9"/>
      <c r="K387" s="9"/>
    </row>
    <row r="388" spans="1:16" x14ac:dyDescent="0.2">
      <c r="A388" s="87" t="s">
        <v>298</v>
      </c>
      <c r="E388" s="384"/>
      <c r="F388" s="80"/>
      <c r="I388" s="22"/>
      <c r="J388" s="16"/>
    </row>
    <row r="389" spans="1:16" ht="13.5" thickBot="1" x14ac:dyDescent="0.25">
      <c r="A389" s="211" t="s">
        <v>14</v>
      </c>
      <c r="E389" s="38">
        <f>+E388</f>
        <v>0</v>
      </c>
      <c r="F389" s="38">
        <f>+F388</f>
        <v>0</v>
      </c>
      <c r="I389" s="22"/>
    </row>
    <row r="390" spans="1:16" ht="13.5" thickTop="1" x14ac:dyDescent="0.2">
      <c r="A390" s="30"/>
      <c r="B390" s="32"/>
      <c r="C390" s="32"/>
      <c r="D390" s="32"/>
      <c r="E390" s="32"/>
      <c r="F390" s="32"/>
      <c r="G390" s="32"/>
      <c r="H390" s="32"/>
      <c r="I390" s="93"/>
    </row>
    <row r="392" spans="1:16" x14ac:dyDescent="0.2">
      <c r="A392" s="470" t="s">
        <v>183</v>
      </c>
      <c r="B392" s="471"/>
      <c r="C392" s="471"/>
      <c r="D392" s="471"/>
      <c r="E392" s="471"/>
      <c r="F392" s="471"/>
      <c r="G392" s="471"/>
      <c r="H392" s="471"/>
      <c r="I392" s="472"/>
      <c r="J392" s="25"/>
      <c r="K392" s="25"/>
      <c r="L392" s="25"/>
      <c r="M392" s="25"/>
      <c r="N392" s="25"/>
      <c r="O392" s="25"/>
      <c r="P392" s="25"/>
    </row>
    <row r="393" spans="1:16" x14ac:dyDescent="0.2">
      <c r="A393" s="76" t="s">
        <v>122</v>
      </c>
      <c r="B393" s="128"/>
      <c r="C393" s="128"/>
      <c r="D393" s="128"/>
      <c r="E393" s="128"/>
      <c r="F393" s="214"/>
      <c r="G393" s="128"/>
      <c r="H393" s="128"/>
      <c r="I393" s="129"/>
      <c r="J393" s="1"/>
    </row>
    <row r="394" spans="1:16" x14ac:dyDescent="0.2">
      <c r="A394" s="180" t="s">
        <v>227</v>
      </c>
      <c r="B394" s="200"/>
      <c r="C394" s="200"/>
      <c r="D394" s="201"/>
      <c r="E394" s="288">
        <v>45930</v>
      </c>
      <c r="F394" s="289">
        <v>45565</v>
      </c>
      <c r="I394" s="22"/>
      <c r="J394" s="1"/>
    </row>
    <row r="395" spans="1:16" x14ac:dyDescent="0.2">
      <c r="A395" s="21" t="s">
        <v>228</v>
      </c>
      <c r="E395" s="82">
        <v>25000000000</v>
      </c>
      <c r="F395" s="82">
        <v>25000000000</v>
      </c>
      <c r="I395" s="22"/>
      <c r="J395" s="1"/>
    </row>
    <row r="396" spans="1:16" x14ac:dyDescent="0.2">
      <c r="A396" s="21" t="s">
        <v>231</v>
      </c>
      <c r="E396" s="82">
        <v>25000000000</v>
      </c>
      <c r="F396" s="82">
        <v>21000000000</v>
      </c>
      <c r="I396" s="22"/>
      <c r="J396" s="1"/>
    </row>
    <row r="397" spans="1:16" x14ac:dyDescent="0.2">
      <c r="A397" s="21" t="s">
        <v>230</v>
      </c>
      <c r="E397" s="80">
        <v>15000</v>
      </c>
      <c r="F397" s="80">
        <v>12000</v>
      </c>
      <c r="I397" s="22"/>
      <c r="J397" s="1"/>
    </row>
    <row r="398" spans="1:16" x14ac:dyDescent="0.2">
      <c r="A398" s="21" t="s">
        <v>229</v>
      </c>
      <c r="E398" s="82">
        <v>1000000</v>
      </c>
      <c r="F398" s="82">
        <v>1000000</v>
      </c>
      <c r="I398" s="22"/>
      <c r="J398" s="1"/>
    </row>
    <row r="399" spans="1:16" s="7" customFormat="1" x14ac:dyDescent="0.2">
      <c r="A399" s="180" t="s">
        <v>2</v>
      </c>
      <c r="B399" s="200"/>
      <c r="C399" s="200"/>
      <c r="D399" s="200"/>
      <c r="E399" s="292">
        <f>+E396</f>
        <v>25000000000</v>
      </c>
      <c r="F399" s="292">
        <f>+F396</f>
        <v>21000000000</v>
      </c>
      <c r="G399" s="284"/>
      <c r="H399" s="284"/>
      <c r="I399" s="293"/>
    </row>
    <row r="400" spans="1:16" x14ac:dyDescent="0.2">
      <c r="B400" s="14"/>
      <c r="C400" s="14"/>
      <c r="J400" s="1"/>
    </row>
    <row r="401" spans="1:16" x14ac:dyDescent="0.2">
      <c r="A401" s="470" t="s">
        <v>184</v>
      </c>
      <c r="B401" s="471"/>
      <c r="C401" s="471"/>
      <c r="D401" s="471"/>
      <c r="E401" s="471"/>
      <c r="F401" s="471"/>
      <c r="G401" s="471"/>
      <c r="H401" s="471"/>
      <c r="I401" s="472"/>
      <c r="J401" s="25"/>
      <c r="K401" s="25"/>
      <c r="L401" s="25"/>
      <c r="M401" s="25"/>
      <c r="N401" s="25"/>
      <c r="O401" s="25"/>
      <c r="P401" s="25"/>
    </row>
    <row r="402" spans="1:16" x14ac:dyDescent="0.2">
      <c r="A402" s="199" t="s">
        <v>122</v>
      </c>
      <c r="B402" s="219"/>
      <c r="C402" s="219"/>
      <c r="D402" s="219"/>
      <c r="E402" s="219"/>
      <c r="F402" s="219"/>
      <c r="G402" s="220"/>
      <c r="H402" s="128"/>
      <c r="I402" s="129"/>
      <c r="J402" s="1"/>
      <c r="L402" s="25"/>
      <c r="M402" s="25"/>
      <c r="N402" s="25"/>
      <c r="O402" s="25"/>
    </row>
    <row r="403" spans="1:16" x14ac:dyDescent="0.2">
      <c r="A403" s="157"/>
      <c r="D403" s="25"/>
      <c r="E403" s="288">
        <v>45930</v>
      </c>
      <c r="F403" s="289">
        <v>45565</v>
      </c>
      <c r="I403" s="22"/>
      <c r="J403" s="1"/>
      <c r="L403" s="25"/>
      <c r="M403" s="25"/>
      <c r="N403" s="25"/>
      <c r="O403" s="25"/>
    </row>
    <row r="404" spans="1:16" x14ac:dyDescent="0.2">
      <c r="A404" s="215" t="s">
        <v>86</v>
      </c>
      <c r="B404" s="142"/>
      <c r="C404" s="142"/>
      <c r="D404" s="216"/>
      <c r="E404" s="217">
        <f>+E405+E406</f>
        <v>0</v>
      </c>
      <c r="F404" s="218">
        <f>+F405+F406</f>
        <v>1655126128</v>
      </c>
      <c r="I404" s="22"/>
      <c r="J404" s="90"/>
      <c r="L404" s="25"/>
      <c r="M404" s="25"/>
      <c r="N404" s="25"/>
      <c r="O404" s="25"/>
    </row>
    <row r="405" spans="1:16" x14ac:dyDescent="0.2">
      <c r="A405" s="105" t="s">
        <v>294</v>
      </c>
      <c r="D405" s="80"/>
      <c r="E405" s="82">
        <v>0</v>
      </c>
      <c r="F405" s="82">
        <v>770442553</v>
      </c>
      <c r="I405" s="22"/>
      <c r="J405" s="90"/>
    </row>
    <row r="406" spans="1:16" x14ac:dyDescent="0.2">
      <c r="A406" s="105" t="s">
        <v>295</v>
      </c>
      <c r="D406" s="80"/>
      <c r="E406" s="82">
        <v>0</v>
      </c>
      <c r="F406" s="82">
        <v>884683575</v>
      </c>
      <c r="I406" s="22"/>
      <c r="J406" s="90"/>
    </row>
    <row r="407" spans="1:16" x14ac:dyDescent="0.2">
      <c r="A407" s="105"/>
      <c r="B407" s="80"/>
      <c r="C407" s="80"/>
      <c r="D407" s="80"/>
      <c r="E407" s="80"/>
      <c r="I407" s="22"/>
      <c r="J407" s="291"/>
    </row>
    <row r="408" spans="1:16" x14ac:dyDescent="0.2">
      <c r="A408" s="105"/>
      <c r="B408" s="80"/>
      <c r="C408" s="80"/>
      <c r="D408" s="80"/>
      <c r="E408" s="80"/>
      <c r="I408" s="22"/>
      <c r="J408" s="1"/>
    </row>
    <row r="409" spans="1:16" x14ac:dyDescent="0.2">
      <c r="A409" s="105"/>
      <c r="B409" s="80"/>
      <c r="C409" s="80"/>
      <c r="D409" s="80"/>
      <c r="E409" s="80"/>
      <c r="I409" s="22"/>
      <c r="J409" s="1"/>
    </row>
    <row r="410" spans="1:16" x14ac:dyDescent="0.2">
      <c r="A410" s="105"/>
      <c r="B410" s="80"/>
      <c r="C410" s="80"/>
      <c r="D410" s="80"/>
      <c r="E410" s="80"/>
      <c r="I410" s="22"/>
      <c r="J410" s="1"/>
    </row>
    <row r="411" spans="1:16" x14ac:dyDescent="0.2">
      <c r="A411" s="105"/>
      <c r="B411" s="80"/>
      <c r="C411" s="80"/>
      <c r="D411" s="80"/>
      <c r="E411" s="80"/>
      <c r="I411" s="22"/>
      <c r="J411" s="1"/>
    </row>
    <row r="412" spans="1:16" x14ac:dyDescent="0.2">
      <c r="A412" s="105"/>
      <c r="B412" s="80"/>
      <c r="C412" s="80"/>
      <c r="D412" s="80"/>
      <c r="E412" s="80"/>
      <c r="I412" s="22"/>
      <c r="J412" s="1"/>
    </row>
    <row r="413" spans="1:16" x14ac:dyDescent="0.2">
      <c r="A413" s="105"/>
      <c r="B413" s="80"/>
      <c r="C413" s="80"/>
      <c r="D413" s="80"/>
      <c r="E413" s="80"/>
      <c r="I413" s="22"/>
      <c r="J413" s="1"/>
    </row>
    <row r="414" spans="1:16" x14ac:dyDescent="0.2">
      <c r="A414" s="385" t="s">
        <v>87</v>
      </c>
      <c r="D414" s="80"/>
      <c r="E414" s="88">
        <v>5312673298</v>
      </c>
      <c r="F414" s="88">
        <v>4872403868</v>
      </c>
      <c r="I414" s="22"/>
      <c r="J414" s="1"/>
    </row>
    <row r="415" spans="1:16" x14ac:dyDescent="0.2">
      <c r="A415" s="105"/>
      <c r="B415" s="80"/>
      <c r="C415" s="80"/>
      <c r="D415" s="80"/>
      <c r="E415" s="80"/>
      <c r="I415" s="22"/>
      <c r="J415" s="1"/>
    </row>
    <row r="416" spans="1:16" x14ac:dyDescent="0.2">
      <c r="A416" s="105"/>
      <c r="B416" s="80"/>
      <c r="C416" s="80"/>
      <c r="D416" s="80"/>
      <c r="E416" s="80"/>
      <c r="I416" s="22"/>
      <c r="J416" s="1"/>
    </row>
    <row r="417" spans="1:16" x14ac:dyDescent="0.2">
      <c r="A417" s="105"/>
      <c r="B417" s="80"/>
      <c r="C417" s="80"/>
      <c r="D417" s="80"/>
      <c r="E417" s="80"/>
      <c r="I417" s="22"/>
      <c r="J417" s="1"/>
    </row>
    <row r="418" spans="1:16" ht="9.75" customHeight="1" x14ac:dyDescent="0.2">
      <c r="A418" s="105"/>
      <c r="B418" s="80"/>
      <c r="C418" s="80"/>
      <c r="D418" s="80"/>
      <c r="E418" s="80"/>
      <c r="I418" s="22"/>
      <c r="J418" s="1"/>
    </row>
    <row r="419" spans="1:16" x14ac:dyDescent="0.2">
      <c r="A419" s="385" t="s">
        <v>88</v>
      </c>
      <c r="D419" s="80"/>
      <c r="E419" s="386">
        <v>0</v>
      </c>
      <c r="F419" s="386">
        <v>0</v>
      </c>
      <c r="I419" s="22"/>
      <c r="J419" s="1"/>
    </row>
    <row r="420" spans="1:16" x14ac:dyDescent="0.2">
      <c r="A420" s="105"/>
      <c r="B420" s="80"/>
      <c r="C420" s="80"/>
      <c r="D420" s="80"/>
      <c r="E420" s="80"/>
      <c r="I420" s="22"/>
      <c r="J420" s="1"/>
    </row>
    <row r="421" spans="1:16" x14ac:dyDescent="0.2">
      <c r="A421" s="105"/>
      <c r="B421" s="80"/>
      <c r="C421" s="80"/>
      <c r="D421" s="80"/>
      <c r="E421" s="80"/>
      <c r="I421" s="22"/>
      <c r="J421" s="1"/>
    </row>
    <row r="422" spans="1:16" x14ac:dyDescent="0.2">
      <c r="A422" s="385" t="s">
        <v>89</v>
      </c>
      <c r="D422" s="80"/>
      <c r="E422" s="88">
        <f>+E423</f>
        <v>13043317352</v>
      </c>
      <c r="F422" s="88">
        <f>+F423</f>
        <v>18697873944</v>
      </c>
      <c r="G422" s="80"/>
      <c r="I422" s="22"/>
      <c r="J422" s="1"/>
    </row>
    <row r="423" spans="1:16" x14ac:dyDescent="0.2">
      <c r="A423" s="105" t="s">
        <v>309</v>
      </c>
      <c r="D423" s="80"/>
      <c r="E423" s="88">
        <v>13043317352</v>
      </c>
      <c r="F423" s="88">
        <v>18697873944</v>
      </c>
      <c r="G423" s="80"/>
      <c r="I423" s="22"/>
      <c r="J423" s="1"/>
    </row>
    <row r="424" spans="1:16" x14ac:dyDescent="0.2">
      <c r="A424" s="21"/>
      <c r="B424" s="80"/>
      <c r="C424" s="80"/>
      <c r="D424" s="80"/>
      <c r="E424" s="80"/>
      <c r="F424" s="80"/>
      <c r="G424" s="80"/>
      <c r="I424" s="22"/>
      <c r="J424" s="1"/>
    </row>
    <row r="425" spans="1:16" x14ac:dyDescent="0.2">
      <c r="A425" s="21"/>
      <c r="B425" s="80"/>
      <c r="C425" s="80"/>
      <c r="D425" s="80"/>
      <c r="E425" s="80"/>
      <c r="F425" s="80"/>
      <c r="G425" s="80"/>
      <c r="I425" s="22"/>
      <c r="J425" s="1"/>
    </row>
    <row r="426" spans="1:16" x14ac:dyDescent="0.2">
      <c r="A426" s="30"/>
      <c r="B426" s="387"/>
      <c r="C426" s="387"/>
      <c r="D426" s="387"/>
      <c r="E426" s="387"/>
      <c r="F426" s="387"/>
      <c r="G426" s="387"/>
      <c r="H426" s="32"/>
      <c r="I426" s="93"/>
      <c r="J426" s="1"/>
    </row>
    <row r="428" spans="1:16" x14ac:dyDescent="0.2">
      <c r="A428" s="470" t="s">
        <v>316</v>
      </c>
      <c r="B428" s="471"/>
      <c r="C428" s="471"/>
      <c r="D428" s="471"/>
      <c r="E428" s="471"/>
      <c r="F428" s="471"/>
      <c r="G428" s="471"/>
      <c r="H428" s="471"/>
      <c r="I428" s="472"/>
      <c r="J428" s="25"/>
      <c r="K428" s="25"/>
      <c r="L428" s="25"/>
      <c r="M428" s="25"/>
      <c r="N428" s="25"/>
      <c r="O428" s="25"/>
      <c r="P428" s="25"/>
    </row>
    <row r="429" spans="1:16" ht="12.75" customHeight="1" x14ac:dyDescent="0.2">
      <c r="A429" s="189" t="s">
        <v>122</v>
      </c>
      <c r="B429" s="56"/>
      <c r="C429" s="128"/>
      <c r="D429" s="128"/>
      <c r="E429" s="128"/>
      <c r="F429" s="166"/>
      <c r="G429" s="128"/>
      <c r="H429" s="128"/>
      <c r="I429" s="129"/>
      <c r="J429" s="1"/>
    </row>
    <row r="430" spans="1:16" s="4" customFormat="1" ht="12.75" customHeight="1" x14ac:dyDescent="0.2">
      <c r="A430" s="105" t="s">
        <v>3</v>
      </c>
      <c r="B430" s="7"/>
      <c r="C430" s="167"/>
      <c r="D430" s="167"/>
      <c r="E430" s="167"/>
      <c r="I430" s="165"/>
      <c r="N430" s="160"/>
      <c r="O430" s="160"/>
    </row>
    <row r="431" spans="1:16" ht="12.75" customHeight="1" x14ac:dyDescent="0.2">
      <c r="A431" s="473" t="s">
        <v>293</v>
      </c>
      <c r="B431" s="474"/>
      <c r="C431" s="474"/>
      <c r="D431" s="474"/>
      <c r="E431" s="474"/>
      <c r="F431" s="474"/>
      <c r="G431" s="474"/>
      <c r="H431" s="474"/>
      <c r="I431" s="475"/>
    </row>
    <row r="433" spans="1:32" x14ac:dyDescent="0.2">
      <c r="A433" s="470" t="s">
        <v>185</v>
      </c>
      <c r="B433" s="471"/>
      <c r="C433" s="471"/>
      <c r="D433" s="471"/>
      <c r="E433" s="471"/>
      <c r="F433" s="471"/>
      <c r="G433" s="471"/>
      <c r="H433" s="471"/>
      <c r="I433" s="472"/>
      <c r="J433" s="25"/>
      <c r="K433" s="25"/>
      <c r="L433" s="25"/>
      <c r="M433" s="25"/>
      <c r="N433" s="25"/>
      <c r="O433" s="25"/>
      <c r="P433" s="25"/>
    </row>
    <row r="434" spans="1:32" ht="12.75" customHeight="1" x14ac:dyDescent="0.2">
      <c r="A434" s="189" t="s">
        <v>122</v>
      </c>
      <c r="B434" s="56"/>
      <c r="C434" s="128"/>
      <c r="D434" s="128"/>
      <c r="E434" s="128"/>
      <c r="F434" s="166"/>
      <c r="G434" s="128"/>
      <c r="H434" s="128"/>
      <c r="I434" s="129"/>
      <c r="J434" s="1"/>
    </row>
    <row r="435" spans="1:32" s="4" customFormat="1" ht="12.75" customHeight="1" x14ac:dyDescent="0.2">
      <c r="A435" s="105" t="s">
        <v>3</v>
      </c>
      <c r="B435" s="7"/>
      <c r="C435" s="167"/>
      <c r="D435" s="167"/>
      <c r="E435" s="167"/>
      <c r="I435" s="165"/>
      <c r="N435" s="160"/>
      <c r="O435" s="160"/>
    </row>
    <row r="436" spans="1:32" ht="13.5" customHeight="1" x14ac:dyDescent="0.2">
      <c r="A436" s="175"/>
      <c r="D436" s="24"/>
      <c r="E436" s="288">
        <v>45930</v>
      </c>
      <c r="F436" s="289">
        <v>45565</v>
      </c>
      <c r="G436" s="3"/>
      <c r="H436" s="184"/>
      <c r="I436" s="22"/>
      <c r="J436" s="1"/>
      <c r="K436" s="3"/>
      <c r="L436" s="3"/>
      <c r="M436" s="3"/>
      <c r="N436" s="3"/>
      <c r="O436" s="3"/>
      <c r="P436" s="3"/>
      <c r="Q436" s="3"/>
      <c r="R436" s="3"/>
      <c r="S436" s="3"/>
      <c r="T436" s="3"/>
      <c r="U436" s="3"/>
      <c r="V436" s="3"/>
      <c r="W436" s="3"/>
      <c r="X436" s="3"/>
      <c r="Y436" s="3"/>
      <c r="Z436" s="3"/>
      <c r="AA436" s="3"/>
      <c r="AB436" s="3"/>
      <c r="AC436" s="3"/>
      <c r="AD436" s="3"/>
      <c r="AE436" s="3"/>
      <c r="AF436" s="3"/>
    </row>
    <row r="437" spans="1:32" ht="12.75" hidden="1" customHeight="1" x14ac:dyDescent="0.2">
      <c r="A437" s="146" t="s">
        <v>90</v>
      </c>
      <c r="D437" s="221"/>
      <c r="E437" s="156">
        <v>0</v>
      </c>
      <c r="F437" s="156">
        <v>0</v>
      </c>
      <c r="G437" s="3"/>
      <c r="H437" s="3"/>
      <c r="I437" s="168"/>
      <c r="J437" s="3"/>
      <c r="K437" s="3"/>
      <c r="L437" s="3"/>
      <c r="M437" s="3"/>
      <c r="N437" s="3"/>
      <c r="O437" s="3"/>
      <c r="P437" s="3"/>
      <c r="Q437" s="3"/>
      <c r="R437" s="3"/>
      <c r="S437" s="3"/>
      <c r="T437" s="3"/>
      <c r="U437" s="3"/>
      <c r="V437" s="3"/>
      <c r="W437" s="3"/>
      <c r="X437" s="3"/>
      <c r="Y437" s="3"/>
      <c r="Z437" s="3"/>
      <c r="AA437" s="3"/>
      <c r="AB437" s="3"/>
      <c r="AC437" s="3"/>
      <c r="AD437" s="3"/>
      <c r="AE437" s="3"/>
      <c r="AF437" s="3"/>
    </row>
    <row r="438" spans="1:32" ht="12.75" customHeight="1" x14ac:dyDescent="0.2">
      <c r="A438" s="146" t="s">
        <v>91</v>
      </c>
      <c r="D438" s="221"/>
      <c r="E438" s="156">
        <v>764738645</v>
      </c>
      <c r="F438" s="156">
        <v>4287314467</v>
      </c>
      <c r="G438" s="3"/>
      <c r="H438" s="3"/>
      <c r="I438" s="168"/>
      <c r="J438" s="3"/>
      <c r="K438" s="3"/>
      <c r="L438" s="3"/>
      <c r="M438" s="3"/>
      <c r="N438" s="3"/>
      <c r="O438" s="3"/>
      <c r="P438" s="3"/>
      <c r="Q438" s="3"/>
      <c r="R438" s="3"/>
      <c r="S438" s="3"/>
      <c r="T438" s="3"/>
      <c r="U438" s="3"/>
      <c r="V438" s="3"/>
      <c r="W438" s="3"/>
      <c r="X438" s="3"/>
      <c r="Y438" s="3"/>
      <c r="Z438" s="3"/>
      <c r="AA438" s="3"/>
      <c r="AB438" s="3"/>
      <c r="AC438" s="3"/>
      <c r="AD438" s="3"/>
      <c r="AE438" s="3"/>
      <c r="AF438" s="3"/>
    </row>
    <row r="439" spans="1:32" ht="12.75" customHeight="1" thickBot="1" x14ac:dyDescent="0.25">
      <c r="A439" s="175" t="s">
        <v>171</v>
      </c>
      <c r="D439" s="221"/>
      <c r="E439" s="44">
        <f>SUM(E437:E438)</f>
        <v>764738645</v>
      </c>
      <c r="F439" s="44">
        <f>SUM(F437:F438)</f>
        <v>4287314467</v>
      </c>
      <c r="G439" s="3"/>
      <c r="H439" s="3"/>
      <c r="I439" s="168"/>
      <c r="J439" s="3"/>
      <c r="K439" s="3"/>
      <c r="L439" s="3"/>
      <c r="M439" s="3"/>
      <c r="N439" s="3"/>
      <c r="O439" s="3"/>
      <c r="P439" s="3"/>
      <c r="Q439" s="3"/>
      <c r="R439" s="3"/>
      <c r="S439" s="3"/>
      <c r="T439" s="3"/>
      <c r="U439" s="3"/>
      <c r="V439" s="3"/>
      <c r="W439" s="3"/>
      <c r="X439" s="3"/>
      <c r="Y439" s="3"/>
      <c r="Z439" s="3"/>
      <c r="AA439" s="3"/>
      <c r="AB439" s="3"/>
      <c r="AC439" s="3"/>
      <c r="AD439" s="3"/>
      <c r="AE439" s="3"/>
      <c r="AF439" s="3"/>
    </row>
    <row r="440" spans="1:32" ht="12.75" customHeight="1" thickTop="1" x14ac:dyDescent="0.2">
      <c r="A440" s="30"/>
      <c r="B440" s="32"/>
      <c r="C440" s="32"/>
      <c r="D440" s="32"/>
      <c r="E440" s="32"/>
      <c r="F440" s="32"/>
      <c r="G440" s="32"/>
      <c r="H440" s="32"/>
      <c r="I440" s="93"/>
    </row>
    <row r="442" spans="1:32" x14ac:dyDescent="0.2">
      <c r="A442" s="470" t="s">
        <v>186</v>
      </c>
      <c r="B442" s="471"/>
      <c r="C442" s="471"/>
      <c r="D442" s="471"/>
      <c r="E442" s="471"/>
      <c r="F442" s="471"/>
      <c r="G442" s="471"/>
      <c r="H442" s="471"/>
      <c r="I442" s="472"/>
      <c r="J442" s="25"/>
      <c r="K442" s="25"/>
      <c r="L442" s="25"/>
      <c r="M442" s="25"/>
      <c r="N442" s="25"/>
      <c r="O442" s="25"/>
      <c r="P442" s="25"/>
    </row>
    <row r="443" spans="1:32" ht="12.75" customHeight="1" x14ac:dyDescent="0.2">
      <c r="A443" s="189" t="s">
        <v>122</v>
      </c>
      <c r="B443" s="56"/>
      <c r="C443" s="128"/>
      <c r="D443" s="128"/>
      <c r="E443" s="128"/>
      <c r="F443" s="166"/>
      <c r="G443" s="128"/>
      <c r="H443" s="128"/>
      <c r="I443" s="129"/>
      <c r="J443" s="1"/>
    </row>
    <row r="444" spans="1:32" s="4" customFormat="1" ht="12.75" customHeight="1" x14ac:dyDescent="0.2">
      <c r="A444" s="105" t="s">
        <v>3</v>
      </c>
      <c r="B444" s="7"/>
      <c r="C444" s="167"/>
      <c r="D444" s="167"/>
      <c r="E444" s="167"/>
      <c r="I444" s="165"/>
      <c r="N444" s="160"/>
      <c r="O444" s="160"/>
    </row>
    <row r="445" spans="1:32" ht="12.75" customHeight="1" x14ac:dyDescent="0.2">
      <c r="A445" s="473" t="s">
        <v>293</v>
      </c>
      <c r="B445" s="474"/>
      <c r="C445" s="474"/>
      <c r="D445" s="474"/>
      <c r="E445" s="474"/>
      <c r="F445" s="474"/>
      <c r="G445" s="474"/>
      <c r="H445" s="474"/>
      <c r="I445" s="475"/>
    </row>
    <row r="447" spans="1:32" x14ac:dyDescent="0.2">
      <c r="A447" s="470" t="s">
        <v>187</v>
      </c>
      <c r="B447" s="471"/>
      <c r="C447" s="471"/>
      <c r="D447" s="471"/>
      <c r="E447" s="471"/>
      <c r="F447" s="471"/>
      <c r="G447" s="471"/>
      <c r="H447" s="471"/>
      <c r="I447" s="472"/>
      <c r="J447" s="25"/>
      <c r="K447" s="25"/>
      <c r="L447" s="25"/>
      <c r="M447" s="25"/>
      <c r="N447" s="25"/>
      <c r="O447" s="25"/>
      <c r="P447" s="25"/>
    </row>
    <row r="448" spans="1:32" x14ac:dyDescent="0.2">
      <c r="A448" s="189" t="s">
        <v>122</v>
      </c>
      <c r="I448" s="22"/>
    </row>
    <row r="449" spans="1:16" x14ac:dyDescent="0.2">
      <c r="A449" s="105" t="s">
        <v>3</v>
      </c>
      <c r="I449" s="22"/>
    </row>
    <row r="450" spans="1:16" x14ac:dyDescent="0.2">
      <c r="A450" s="157"/>
      <c r="E450" s="288">
        <v>45930</v>
      </c>
      <c r="F450" s="289">
        <v>45565</v>
      </c>
      <c r="I450" s="22"/>
    </row>
    <row r="451" spans="1:16" x14ac:dyDescent="0.2">
      <c r="A451" s="105" t="s">
        <v>35</v>
      </c>
      <c r="E451" s="82"/>
      <c r="F451" s="82"/>
      <c r="I451" s="22"/>
      <c r="J451" s="16"/>
    </row>
    <row r="452" spans="1:16" hidden="1" x14ac:dyDescent="0.2">
      <c r="A452" s="105" t="s">
        <v>234</v>
      </c>
      <c r="E452" s="82"/>
      <c r="F452" s="82"/>
      <c r="I452" s="22"/>
      <c r="J452" s="16"/>
    </row>
    <row r="453" spans="1:16" x14ac:dyDescent="0.2">
      <c r="A453" s="87" t="s">
        <v>282</v>
      </c>
      <c r="E453" s="82">
        <v>37355969844</v>
      </c>
      <c r="F453" s="82">
        <v>41081114432</v>
      </c>
      <c r="I453" s="22"/>
      <c r="J453" s="16"/>
    </row>
    <row r="454" spans="1:16" x14ac:dyDescent="0.2">
      <c r="A454" s="21" t="s">
        <v>283</v>
      </c>
      <c r="E454" s="82">
        <v>23291709237</v>
      </c>
      <c r="F454" s="82">
        <v>23257217817</v>
      </c>
      <c r="I454" s="22"/>
      <c r="J454" s="16"/>
    </row>
    <row r="455" spans="1:16" hidden="1" x14ac:dyDescent="0.2">
      <c r="A455" s="21" t="s">
        <v>284</v>
      </c>
      <c r="E455" s="388">
        <v>0</v>
      </c>
      <c r="F455" s="388">
        <v>0</v>
      </c>
      <c r="I455" s="22"/>
      <c r="J455" s="16"/>
    </row>
    <row r="456" spans="1:16" hidden="1" x14ac:dyDescent="0.2">
      <c r="A456" s="87" t="s">
        <v>235</v>
      </c>
      <c r="E456" s="388">
        <v>0</v>
      </c>
      <c r="F456" s="388">
        <v>0</v>
      </c>
      <c r="I456" s="22"/>
      <c r="J456" s="16"/>
    </row>
    <row r="457" spans="1:16" hidden="1" x14ac:dyDescent="0.2">
      <c r="A457" s="21" t="s">
        <v>142</v>
      </c>
      <c r="E457" s="388">
        <v>0</v>
      </c>
      <c r="F457" s="388">
        <v>0</v>
      </c>
      <c r="I457" s="22"/>
      <c r="J457" s="16"/>
    </row>
    <row r="458" spans="1:16" hidden="1" x14ac:dyDescent="0.2">
      <c r="A458" s="21" t="s">
        <v>143</v>
      </c>
      <c r="E458" s="388">
        <v>0</v>
      </c>
      <c r="F458" s="388">
        <v>0</v>
      </c>
      <c r="I458" s="22"/>
      <c r="J458" s="16"/>
    </row>
    <row r="459" spans="1:16" ht="13.5" thickBot="1" x14ac:dyDescent="0.25">
      <c r="A459" s="105" t="s">
        <v>171</v>
      </c>
      <c r="E459" s="389">
        <f>SUM(E453:E458)</f>
        <v>60647679081</v>
      </c>
      <c r="F459" s="389">
        <f>SUM(F453:F458)</f>
        <v>64338332249</v>
      </c>
      <c r="I459" s="22"/>
      <c r="J459" s="16"/>
    </row>
    <row r="460" spans="1:16" ht="13.5" thickTop="1" x14ac:dyDescent="0.2">
      <c r="A460" s="385"/>
      <c r="B460" s="32"/>
      <c r="C460" s="32"/>
      <c r="D460" s="32"/>
      <c r="E460" s="390"/>
      <c r="F460" s="390"/>
      <c r="G460" s="32"/>
      <c r="H460" s="32"/>
      <c r="I460" s="93"/>
      <c r="J460" s="16"/>
    </row>
    <row r="461" spans="1:16" x14ac:dyDescent="0.2">
      <c r="J461" s="16"/>
    </row>
    <row r="462" spans="1:16" x14ac:dyDescent="0.2">
      <c r="A462" s="470" t="s">
        <v>188</v>
      </c>
      <c r="B462" s="471"/>
      <c r="C462" s="471"/>
      <c r="D462" s="471"/>
      <c r="E462" s="471"/>
      <c r="F462" s="471"/>
      <c r="G462" s="471"/>
      <c r="H462" s="471"/>
      <c r="I462" s="472"/>
      <c r="J462" s="25"/>
      <c r="K462" s="25"/>
      <c r="L462" s="25"/>
      <c r="M462" s="25"/>
      <c r="N462" s="25"/>
      <c r="O462" s="25"/>
      <c r="P462" s="25"/>
    </row>
    <row r="463" spans="1:16" x14ac:dyDescent="0.2">
      <c r="A463" s="146" t="s">
        <v>122</v>
      </c>
      <c r="I463" s="22"/>
    </row>
    <row r="464" spans="1:16" x14ac:dyDescent="0.2">
      <c r="A464" s="105" t="s">
        <v>3</v>
      </c>
      <c r="I464" s="22"/>
    </row>
    <row r="465" spans="1:16" x14ac:dyDescent="0.2">
      <c r="A465" s="157"/>
      <c r="E465" s="288">
        <v>45930</v>
      </c>
      <c r="F465" s="289">
        <v>45565</v>
      </c>
      <c r="I465" s="22"/>
    </row>
    <row r="466" spans="1:16" x14ac:dyDescent="0.2">
      <c r="A466" s="105" t="s">
        <v>92</v>
      </c>
      <c r="B466" s="224"/>
      <c r="C466" s="224"/>
      <c r="H466" s="80"/>
      <c r="I466" s="81"/>
      <c r="J466" s="1"/>
    </row>
    <row r="467" spans="1:16" x14ac:dyDescent="0.2">
      <c r="A467" s="105" t="s">
        <v>236</v>
      </c>
      <c r="B467" s="224"/>
      <c r="C467" s="224"/>
      <c r="H467" s="80"/>
      <c r="I467" s="81"/>
      <c r="J467" s="1"/>
    </row>
    <row r="468" spans="1:16" x14ac:dyDescent="0.2">
      <c r="A468" s="21" t="s">
        <v>144</v>
      </c>
      <c r="D468" s="80"/>
      <c r="E468" s="82">
        <v>42414235361</v>
      </c>
      <c r="F468" s="82">
        <v>37643614496</v>
      </c>
      <c r="H468" s="80"/>
      <c r="I468" s="81"/>
      <c r="J468" s="1"/>
    </row>
    <row r="469" spans="1:16" x14ac:dyDescent="0.2">
      <c r="A469" s="391" t="s">
        <v>306</v>
      </c>
      <c r="D469" s="80"/>
      <c r="E469" s="82">
        <v>18271929428</v>
      </c>
      <c r="F469" s="82">
        <v>25376829423</v>
      </c>
      <c r="H469" s="392"/>
      <c r="I469" s="393"/>
      <c r="J469" s="1"/>
    </row>
    <row r="470" spans="1:16" x14ac:dyDescent="0.2">
      <c r="A470" s="391" t="s">
        <v>145</v>
      </c>
      <c r="D470" s="80"/>
      <c r="E470" s="82">
        <v>-40217581814</v>
      </c>
      <c r="F470" s="82">
        <v>-40736397757</v>
      </c>
      <c r="H470" s="51"/>
      <c r="I470" s="394"/>
      <c r="J470" s="1"/>
    </row>
    <row r="471" spans="1:16" hidden="1" x14ac:dyDescent="0.2">
      <c r="A471" s="391" t="s">
        <v>285</v>
      </c>
      <c r="D471" s="80"/>
      <c r="E471" s="388">
        <v>0</v>
      </c>
      <c r="F471" s="388">
        <v>0</v>
      </c>
      <c r="H471" s="51"/>
      <c r="I471" s="394"/>
      <c r="J471" s="1"/>
    </row>
    <row r="472" spans="1:16" ht="13.5" thickBot="1" x14ac:dyDescent="0.25">
      <c r="A472" s="105" t="s">
        <v>171</v>
      </c>
      <c r="E472" s="389">
        <f>SUM(E466:E471)</f>
        <v>20468582975</v>
      </c>
      <c r="F472" s="389">
        <f>SUM(F466:F471)</f>
        <v>22284046162</v>
      </c>
      <c r="I472" s="22"/>
      <c r="J472" s="16"/>
    </row>
    <row r="473" spans="1:16" ht="13.5" thickTop="1" x14ac:dyDescent="0.2">
      <c r="A473" s="30"/>
      <c r="B473" s="32"/>
      <c r="C473" s="32"/>
      <c r="D473" s="32"/>
      <c r="E473" s="395" t="e">
        <f>+E472-#REF!+#REF!</f>
        <v>#REF!</v>
      </c>
      <c r="F473" s="395" t="e">
        <f>+F472-#REF!+#REF!</f>
        <v>#REF!</v>
      </c>
      <c r="G473" s="32"/>
      <c r="H473" s="32"/>
      <c r="I473" s="93"/>
      <c r="J473" s="16"/>
    </row>
    <row r="475" spans="1:16" x14ac:dyDescent="0.2">
      <c r="A475" s="470" t="s">
        <v>189</v>
      </c>
      <c r="B475" s="471"/>
      <c r="C475" s="471"/>
      <c r="D475" s="471"/>
      <c r="E475" s="471"/>
      <c r="F475" s="471"/>
      <c r="G475" s="471"/>
      <c r="H475" s="471"/>
      <c r="I475" s="472"/>
      <c r="J475" s="25"/>
      <c r="K475" s="25"/>
      <c r="L475" s="25"/>
      <c r="M475" s="25"/>
      <c r="N475" s="25"/>
      <c r="O475" s="25"/>
      <c r="P475" s="25"/>
    </row>
    <row r="476" spans="1:16" x14ac:dyDescent="0.2">
      <c r="A476" s="21" t="s">
        <v>122</v>
      </c>
      <c r="I476" s="22"/>
      <c r="J476" s="16"/>
    </row>
    <row r="477" spans="1:16" x14ac:dyDescent="0.2">
      <c r="A477" s="105" t="s">
        <v>111</v>
      </c>
      <c r="I477" s="22"/>
      <c r="J477" s="16"/>
    </row>
    <row r="478" spans="1:16" x14ac:dyDescent="0.2">
      <c r="A478" s="21"/>
      <c r="I478" s="22"/>
      <c r="J478" s="16"/>
    </row>
    <row r="479" spans="1:16" x14ac:dyDescent="0.2">
      <c r="A479" s="21"/>
      <c r="I479" s="22"/>
      <c r="J479" s="16"/>
    </row>
    <row r="480" spans="1:16" x14ac:dyDescent="0.2">
      <c r="A480" s="21"/>
      <c r="I480" s="22"/>
      <c r="J480" s="16"/>
    </row>
    <row r="481" spans="1:10" x14ac:dyDescent="0.2">
      <c r="A481" s="21"/>
      <c r="I481" s="22"/>
      <c r="J481" s="16"/>
    </row>
    <row r="482" spans="1:10" x14ac:dyDescent="0.2">
      <c r="A482" s="21"/>
      <c r="I482" s="22"/>
      <c r="J482" s="16"/>
    </row>
    <row r="483" spans="1:10" x14ac:dyDescent="0.2">
      <c r="A483" s="21"/>
      <c r="I483" s="22"/>
      <c r="J483" s="16"/>
    </row>
    <row r="484" spans="1:10" x14ac:dyDescent="0.2">
      <c r="A484" s="21"/>
      <c r="I484" s="22"/>
      <c r="J484" s="16"/>
    </row>
    <row r="485" spans="1:10" x14ac:dyDescent="0.2">
      <c r="A485" s="21"/>
      <c r="I485" s="22"/>
      <c r="J485" s="16"/>
    </row>
    <row r="486" spans="1:10" x14ac:dyDescent="0.2">
      <c r="A486" s="21"/>
      <c r="I486" s="22"/>
      <c r="J486" s="16"/>
    </row>
    <row r="487" spans="1:10" x14ac:dyDescent="0.2">
      <c r="A487" s="21"/>
      <c r="I487" s="22"/>
      <c r="J487" s="16"/>
    </row>
    <row r="488" spans="1:10" x14ac:dyDescent="0.2">
      <c r="A488" s="21"/>
      <c r="I488" s="22"/>
      <c r="J488" s="16"/>
    </row>
    <row r="489" spans="1:10" x14ac:dyDescent="0.2">
      <c r="A489" s="21"/>
      <c r="I489" s="22"/>
      <c r="J489" s="16"/>
    </row>
    <row r="490" spans="1:10" x14ac:dyDescent="0.2">
      <c r="A490" s="21"/>
      <c r="I490" s="22"/>
      <c r="J490" s="16"/>
    </row>
    <row r="491" spans="1:10" x14ac:dyDescent="0.2">
      <c r="A491" s="21"/>
      <c r="I491" s="22"/>
      <c r="J491" s="16"/>
    </row>
    <row r="492" spans="1:10" x14ac:dyDescent="0.2">
      <c r="A492" s="21"/>
      <c r="I492" s="22"/>
      <c r="J492" s="16"/>
    </row>
    <row r="493" spans="1:10" x14ac:dyDescent="0.2">
      <c r="A493" s="21"/>
      <c r="I493" s="22"/>
      <c r="J493" s="16"/>
    </row>
    <row r="494" spans="1:10" x14ac:dyDescent="0.2">
      <c r="A494" s="21"/>
      <c r="I494" s="22"/>
      <c r="J494" s="16"/>
    </row>
    <row r="495" spans="1:10" x14ac:dyDescent="0.2">
      <c r="A495" s="21"/>
      <c r="I495" s="22"/>
      <c r="J495" s="16"/>
    </row>
    <row r="496" spans="1:10" x14ac:dyDescent="0.2">
      <c r="A496" s="21"/>
      <c r="I496" s="22"/>
      <c r="J496" s="16"/>
    </row>
    <row r="497" spans="1:10" x14ac:dyDescent="0.2">
      <c r="A497" s="21"/>
      <c r="I497" s="22"/>
      <c r="J497" s="16"/>
    </row>
    <row r="498" spans="1:10" x14ac:dyDescent="0.2">
      <c r="A498" s="21"/>
      <c r="I498" s="22"/>
      <c r="J498" s="16"/>
    </row>
    <row r="499" spans="1:10" x14ac:dyDescent="0.2">
      <c r="A499" s="21"/>
      <c r="I499" s="22"/>
      <c r="J499" s="16"/>
    </row>
    <row r="500" spans="1:10" x14ac:dyDescent="0.2">
      <c r="A500" s="21"/>
      <c r="I500" s="22"/>
      <c r="J500" s="16"/>
    </row>
    <row r="501" spans="1:10" x14ac:dyDescent="0.2">
      <c r="A501" s="21"/>
      <c r="I501" s="22"/>
      <c r="J501" s="16"/>
    </row>
    <row r="502" spans="1:10" x14ac:dyDescent="0.2">
      <c r="A502" s="21"/>
      <c r="I502" s="22"/>
      <c r="J502" s="16"/>
    </row>
    <row r="503" spans="1:10" x14ac:dyDescent="0.2">
      <c r="A503" s="21"/>
      <c r="I503" s="22"/>
      <c r="J503" s="16"/>
    </row>
    <row r="504" spans="1:10" x14ac:dyDescent="0.2">
      <c r="A504" s="21"/>
      <c r="I504" s="22"/>
      <c r="J504" s="16"/>
    </row>
    <row r="505" spans="1:10" x14ac:dyDescent="0.2">
      <c r="A505" s="21"/>
      <c r="I505" s="22"/>
      <c r="J505" s="16"/>
    </row>
    <row r="506" spans="1:10" x14ac:dyDescent="0.2">
      <c r="A506" s="21"/>
      <c r="I506" s="22"/>
      <c r="J506" s="16"/>
    </row>
    <row r="507" spans="1:10" x14ac:dyDescent="0.2">
      <c r="A507" s="21"/>
      <c r="I507" s="22"/>
      <c r="J507" s="16"/>
    </row>
    <row r="508" spans="1:10" x14ac:dyDescent="0.2">
      <c r="A508" s="21"/>
      <c r="I508" s="22"/>
      <c r="J508" s="16"/>
    </row>
    <row r="509" spans="1:10" x14ac:dyDescent="0.2">
      <c r="A509" s="21"/>
      <c r="I509" s="22"/>
      <c r="J509" s="16"/>
    </row>
    <row r="510" spans="1:10" x14ac:dyDescent="0.2">
      <c r="A510" s="21"/>
      <c r="I510" s="22"/>
      <c r="J510" s="16"/>
    </row>
    <row r="511" spans="1:10" x14ac:dyDescent="0.2">
      <c r="A511" s="21"/>
      <c r="I511" s="22"/>
      <c r="J511" s="16"/>
    </row>
    <row r="512" spans="1:10" x14ac:dyDescent="0.2">
      <c r="A512" s="21"/>
      <c r="I512" s="22"/>
      <c r="J512" s="16"/>
    </row>
    <row r="513" spans="1:16" x14ac:dyDescent="0.2">
      <c r="A513" s="30"/>
      <c r="B513" s="32"/>
      <c r="C513" s="32"/>
      <c r="D513" s="32"/>
      <c r="E513" s="32"/>
      <c r="F513" s="32"/>
      <c r="G513" s="32"/>
      <c r="H513" s="32"/>
      <c r="I513" s="93"/>
      <c r="J513" s="16"/>
    </row>
    <row r="514" spans="1:16" x14ac:dyDescent="0.2">
      <c r="J514" s="16"/>
    </row>
    <row r="515" spans="1:16" x14ac:dyDescent="0.2">
      <c r="A515" s="470" t="s">
        <v>190</v>
      </c>
      <c r="B515" s="471"/>
      <c r="C515" s="471"/>
      <c r="D515" s="471"/>
      <c r="E515" s="471"/>
      <c r="F515" s="471"/>
      <c r="G515" s="471"/>
      <c r="H515" s="471"/>
      <c r="I515" s="472"/>
      <c r="J515" s="25"/>
      <c r="K515" s="25"/>
      <c r="L515" s="25"/>
      <c r="M515" s="25"/>
      <c r="N515" s="25"/>
      <c r="O515" s="25"/>
      <c r="P515" s="25"/>
    </row>
    <row r="516" spans="1:16" x14ac:dyDescent="0.2">
      <c r="A516" s="189" t="s">
        <v>122</v>
      </c>
      <c r="B516" s="128"/>
      <c r="C516" s="128"/>
      <c r="D516" s="128"/>
      <c r="E516" s="128"/>
      <c r="F516" s="128"/>
      <c r="G516" s="128"/>
      <c r="H516" s="128"/>
      <c r="I516" s="129"/>
    </row>
    <row r="517" spans="1:16" x14ac:dyDescent="0.2">
      <c r="A517" s="105" t="s">
        <v>111</v>
      </c>
      <c r="I517" s="22"/>
    </row>
    <row r="518" spans="1:16" x14ac:dyDescent="0.2">
      <c r="A518" s="21"/>
      <c r="I518" s="22"/>
    </row>
    <row r="519" spans="1:16" x14ac:dyDescent="0.2">
      <c r="A519" s="225" t="s">
        <v>93</v>
      </c>
      <c r="E519" s="288">
        <v>45930</v>
      </c>
      <c r="F519" s="289">
        <v>45565</v>
      </c>
      <c r="I519" s="22"/>
    </row>
    <row r="520" spans="1:16" x14ac:dyDescent="0.2">
      <c r="A520" s="396" t="s">
        <v>319</v>
      </c>
      <c r="E520" s="65">
        <v>44691731</v>
      </c>
      <c r="F520" s="65">
        <v>148966173</v>
      </c>
      <c r="I520" s="22"/>
      <c r="J520" s="16"/>
    </row>
    <row r="521" spans="1:16" x14ac:dyDescent="0.2">
      <c r="A521" s="397" t="s">
        <v>320</v>
      </c>
      <c r="E521" s="65">
        <v>63853</v>
      </c>
      <c r="F521" s="65">
        <v>114332</v>
      </c>
      <c r="I521" s="22"/>
      <c r="J521" s="16"/>
    </row>
    <row r="522" spans="1:16" x14ac:dyDescent="0.2">
      <c r="A522" s="397" t="s">
        <v>321</v>
      </c>
      <c r="E522" s="65">
        <v>1688786559</v>
      </c>
      <c r="F522" s="65">
        <v>940527748</v>
      </c>
      <c r="I522" s="22"/>
      <c r="J522" s="16"/>
    </row>
    <row r="523" spans="1:16" x14ac:dyDescent="0.2">
      <c r="A523" s="397" t="s">
        <v>322</v>
      </c>
      <c r="E523" s="65">
        <v>112067474</v>
      </c>
      <c r="F523" s="65">
        <v>7535970</v>
      </c>
      <c r="I523" s="22"/>
      <c r="J523" s="16"/>
    </row>
    <row r="524" spans="1:16" x14ac:dyDescent="0.2">
      <c r="A524" s="397" t="s">
        <v>323</v>
      </c>
      <c r="E524" s="65">
        <v>0</v>
      </c>
      <c r="F524" s="65">
        <v>1150377</v>
      </c>
      <c r="I524" s="22"/>
      <c r="J524" s="16"/>
    </row>
    <row r="525" spans="1:16" x14ac:dyDescent="0.2">
      <c r="A525" s="397" t="s">
        <v>324</v>
      </c>
      <c r="E525" s="65">
        <v>127752265</v>
      </c>
      <c r="F525" s="65">
        <v>0</v>
      </c>
      <c r="I525" s="22"/>
      <c r="J525" s="16"/>
    </row>
    <row r="526" spans="1:16" ht="13.5" thickBot="1" x14ac:dyDescent="0.25">
      <c r="A526" s="175" t="s">
        <v>171</v>
      </c>
      <c r="E526" s="44">
        <f>SUM(E520:E525)</f>
        <v>1973361882</v>
      </c>
      <c r="F526" s="44">
        <f>SUM(F520:F525)</f>
        <v>1098294600</v>
      </c>
      <c r="I526" s="22"/>
    </row>
    <row r="527" spans="1:16" ht="13.5" thickTop="1" x14ac:dyDescent="0.2">
      <c r="A527" s="21"/>
      <c r="I527" s="22"/>
    </row>
    <row r="528" spans="1:16" x14ac:dyDescent="0.2">
      <c r="A528" s="225" t="s">
        <v>140</v>
      </c>
      <c r="E528" s="288">
        <v>45930</v>
      </c>
      <c r="F528" s="289">
        <v>45565</v>
      </c>
      <c r="I528" s="22"/>
    </row>
    <row r="529" spans="1:16" x14ac:dyDescent="0.2">
      <c r="A529" s="397" t="s">
        <v>325</v>
      </c>
      <c r="E529" s="65">
        <v>1352297233</v>
      </c>
      <c r="F529" s="65">
        <v>1058903659</v>
      </c>
      <c r="I529" s="22"/>
      <c r="J529" s="16"/>
    </row>
    <row r="530" spans="1:16" x14ac:dyDescent="0.2">
      <c r="A530" s="397" t="s">
        <v>326</v>
      </c>
      <c r="E530" s="65">
        <v>2500000000</v>
      </c>
      <c r="F530" s="65">
        <v>1407133175</v>
      </c>
      <c r="I530" s="22"/>
      <c r="J530" s="16"/>
    </row>
    <row r="531" spans="1:16" x14ac:dyDescent="0.2">
      <c r="A531" s="397" t="s">
        <v>327</v>
      </c>
      <c r="E531" s="65">
        <v>35563</v>
      </c>
      <c r="F531" s="65">
        <v>3399707</v>
      </c>
      <c r="I531" s="22"/>
      <c r="J531" s="16"/>
    </row>
    <row r="532" spans="1:16" x14ac:dyDescent="0.2">
      <c r="A532" s="397" t="s">
        <v>328</v>
      </c>
      <c r="E532" s="65">
        <v>2602590</v>
      </c>
      <c r="F532" s="65">
        <v>6274524</v>
      </c>
      <c r="I532" s="22"/>
      <c r="J532" s="16"/>
    </row>
    <row r="533" spans="1:16" x14ac:dyDescent="0.2">
      <c r="A533" s="397" t="s">
        <v>331</v>
      </c>
      <c r="E533" s="65">
        <v>325046331</v>
      </c>
      <c r="F533" s="65">
        <v>0</v>
      </c>
      <c r="I533" s="22"/>
      <c r="J533" s="16"/>
    </row>
    <row r="534" spans="1:16" ht="13.5" thickBot="1" x14ac:dyDescent="0.25">
      <c r="A534" s="175" t="s">
        <v>171</v>
      </c>
      <c r="E534" s="44">
        <f>SUM(E529:E533)</f>
        <v>4179981717</v>
      </c>
      <c r="F534" s="44">
        <f>SUM(F529:F533)</f>
        <v>2475711065</v>
      </c>
      <c r="I534" s="22"/>
    </row>
    <row r="535" spans="1:16" ht="13.5" thickTop="1" x14ac:dyDescent="0.2">
      <c r="A535" s="30"/>
      <c r="B535" s="32"/>
      <c r="C535" s="32"/>
      <c r="D535" s="32"/>
      <c r="E535" s="32"/>
      <c r="F535" s="32"/>
      <c r="G535" s="32"/>
      <c r="H535" s="32"/>
      <c r="I535" s="93"/>
    </row>
    <row r="537" spans="1:16" x14ac:dyDescent="0.2">
      <c r="A537" s="470" t="s">
        <v>191</v>
      </c>
      <c r="B537" s="471"/>
      <c r="C537" s="471"/>
      <c r="D537" s="471"/>
      <c r="E537" s="471"/>
      <c r="F537" s="471"/>
      <c r="G537" s="471"/>
      <c r="H537" s="471"/>
      <c r="I537" s="472"/>
      <c r="J537" s="25"/>
      <c r="K537" s="25"/>
      <c r="L537" s="25"/>
      <c r="M537" s="25"/>
      <c r="N537" s="25"/>
      <c r="O537" s="25"/>
      <c r="P537" s="25"/>
    </row>
    <row r="538" spans="1:16" x14ac:dyDescent="0.2">
      <c r="A538" s="189" t="s">
        <v>122</v>
      </c>
      <c r="B538" s="128"/>
      <c r="C538" s="128"/>
      <c r="D538" s="128"/>
      <c r="E538" s="128"/>
      <c r="F538" s="128"/>
      <c r="G538" s="128"/>
      <c r="H538" s="128"/>
      <c r="I538" s="129"/>
    </row>
    <row r="539" spans="1:16" x14ac:dyDescent="0.2">
      <c r="A539" s="105" t="s">
        <v>111</v>
      </c>
      <c r="I539" s="22"/>
    </row>
    <row r="540" spans="1:16" x14ac:dyDescent="0.2">
      <c r="A540" s="21"/>
      <c r="I540" s="22"/>
    </row>
    <row r="541" spans="1:16" x14ac:dyDescent="0.2">
      <c r="A541" s="175" t="s">
        <v>95</v>
      </c>
      <c r="E541" s="288">
        <v>45930</v>
      </c>
      <c r="F541" s="289">
        <v>45565</v>
      </c>
      <c r="I541" s="22"/>
    </row>
    <row r="542" spans="1:16" x14ac:dyDescent="0.2">
      <c r="A542" s="397" t="s">
        <v>317</v>
      </c>
      <c r="E542" s="65">
        <v>27725237</v>
      </c>
      <c r="F542" s="65">
        <v>47838848</v>
      </c>
      <c r="I542" s="22"/>
      <c r="J542" s="16"/>
    </row>
    <row r="543" spans="1:16" x14ac:dyDescent="0.2">
      <c r="A543" s="397" t="s">
        <v>318</v>
      </c>
      <c r="E543" s="65">
        <v>26743642</v>
      </c>
      <c r="F543" s="65">
        <v>336742563</v>
      </c>
      <c r="I543" s="22"/>
      <c r="J543" s="16"/>
    </row>
    <row r="544" spans="1:16" ht="13.5" thickBot="1" x14ac:dyDescent="0.25">
      <c r="A544" s="175" t="s">
        <v>171</v>
      </c>
      <c r="E544" s="44">
        <f>SUM(E542:E543)</f>
        <v>54468879</v>
      </c>
      <c r="F544" s="44">
        <f>SUM(F542:F543)</f>
        <v>384581411</v>
      </c>
      <c r="I544" s="22"/>
    </row>
    <row r="545" spans="1:16" ht="13.5" thickTop="1" x14ac:dyDescent="0.2">
      <c r="A545" s="21"/>
      <c r="I545" s="22"/>
    </row>
    <row r="546" spans="1:16" x14ac:dyDescent="0.2">
      <c r="A546" s="175" t="s">
        <v>96</v>
      </c>
      <c r="E546" s="288">
        <v>45930</v>
      </c>
      <c r="F546" s="289">
        <v>45565</v>
      </c>
      <c r="I546" s="22"/>
    </row>
    <row r="547" spans="1:16" x14ac:dyDescent="0.2">
      <c r="A547" s="21" t="s">
        <v>112</v>
      </c>
      <c r="E547" s="65">
        <v>10653679483</v>
      </c>
      <c r="F547" s="65">
        <v>10799485143</v>
      </c>
      <c r="I547" s="22"/>
      <c r="J547" s="16"/>
    </row>
    <row r="548" spans="1:16" ht="13.5" thickBot="1" x14ac:dyDescent="0.25">
      <c r="A548" s="175" t="s">
        <v>146</v>
      </c>
      <c r="E548" s="44">
        <f>SUM(E547:E547)</f>
        <v>10653679483</v>
      </c>
      <c r="F548" s="44">
        <f>SUM(F547:F547)</f>
        <v>10799485143</v>
      </c>
      <c r="I548" s="22"/>
    </row>
    <row r="549" spans="1:16" ht="13.5" thickTop="1" x14ac:dyDescent="0.2">
      <c r="A549" s="179"/>
      <c r="B549" s="32"/>
      <c r="C549" s="32"/>
      <c r="D549" s="32"/>
      <c r="E549" s="222"/>
      <c r="F549" s="222"/>
      <c r="G549" s="32"/>
      <c r="H549" s="32"/>
      <c r="I549" s="93"/>
    </row>
    <row r="551" spans="1:16" x14ac:dyDescent="0.2">
      <c r="A551" s="470" t="s">
        <v>286</v>
      </c>
      <c r="B551" s="471"/>
      <c r="C551" s="471"/>
      <c r="D551" s="471"/>
      <c r="E551" s="471"/>
      <c r="F551" s="471"/>
      <c r="G551" s="471"/>
      <c r="H551" s="471"/>
      <c r="I551" s="472"/>
      <c r="J551" s="25"/>
      <c r="K551" s="25"/>
      <c r="L551" s="25"/>
      <c r="M551" s="25"/>
      <c r="N551" s="25"/>
      <c r="O551" s="25"/>
      <c r="P551" s="25"/>
    </row>
    <row r="552" spans="1:16" x14ac:dyDescent="0.2">
      <c r="A552" s="189" t="s">
        <v>122</v>
      </c>
      <c r="B552" s="128"/>
      <c r="C552" s="128"/>
      <c r="D552" s="128"/>
      <c r="E552" s="128"/>
      <c r="F552" s="128"/>
      <c r="G552" s="128"/>
      <c r="H552" s="128"/>
      <c r="I552" s="129"/>
    </row>
    <row r="553" spans="1:16" x14ac:dyDescent="0.2">
      <c r="A553" s="105" t="s">
        <v>111</v>
      </c>
      <c r="I553" s="22"/>
    </row>
    <row r="554" spans="1:16" ht="12.75" customHeight="1" x14ac:dyDescent="0.2">
      <c r="A554" s="473" t="s">
        <v>293</v>
      </c>
      <c r="B554" s="474"/>
      <c r="C554" s="474"/>
      <c r="D554" s="474"/>
      <c r="E554" s="474"/>
      <c r="F554" s="474"/>
      <c r="G554" s="474"/>
      <c r="H554" s="474"/>
      <c r="I554" s="475"/>
    </row>
    <row r="556" spans="1:16" x14ac:dyDescent="0.2">
      <c r="A556" s="470" t="s">
        <v>193</v>
      </c>
      <c r="B556" s="471"/>
      <c r="C556" s="471"/>
      <c r="D556" s="471"/>
      <c r="E556" s="471"/>
      <c r="F556" s="471"/>
      <c r="G556" s="471"/>
      <c r="H556" s="471"/>
      <c r="I556" s="472"/>
      <c r="J556" s="25"/>
      <c r="K556" s="25"/>
      <c r="L556" s="25"/>
      <c r="M556" s="25"/>
      <c r="N556" s="25"/>
      <c r="O556" s="25"/>
      <c r="P556" s="25"/>
    </row>
    <row r="557" spans="1:16" x14ac:dyDescent="0.2">
      <c r="A557" s="189" t="s">
        <v>122</v>
      </c>
      <c r="B557" s="128"/>
      <c r="C557" s="128"/>
      <c r="D557" s="128"/>
      <c r="E557" s="128"/>
      <c r="F557" s="128"/>
      <c r="G557" s="128"/>
      <c r="H557" s="128"/>
      <c r="I557" s="129"/>
    </row>
    <row r="558" spans="1:16" x14ac:dyDescent="0.2">
      <c r="A558" s="105" t="s">
        <v>111</v>
      </c>
      <c r="I558" s="22"/>
    </row>
    <row r="559" spans="1:16" ht="12.75" customHeight="1" x14ac:dyDescent="0.2">
      <c r="A559" s="473" t="s">
        <v>293</v>
      </c>
      <c r="B559" s="474"/>
      <c r="C559" s="474"/>
      <c r="D559" s="474"/>
      <c r="E559" s="474"/>
      <c r="F559" s="474"/>
      <c r="G559" s="474"/>
      <c r="H559" s="474"/>
      <c r="I559" s="475"/>
    </row>
    <row r="561" spans="1:16" x14ac:dyDescent="0.2">
      <c r="A561" s="470" t="s">
        <v>195</v>
      </c>
      <c r="B561" s="471"/>
      <c r="C561" s="471"/>
      <c r="D561" s="471"/>
      <c r="E561" s="471"/>
      <c r="F561" s="471"/>
      <c r="G561" s="471"/>
      <c r="H561" s="471"/>
      <c r="I561" s="472"/>
      <c r="J561" s="25"/>
      <c r="K561" s="25"/>
      <c r="L561" s="25"/>
      <c r="M561" s="25"/>
      <c r="N561" s="25"/>
      <c r="O561" s="25"/>
      <c r="P561" s="25"/>
    </row>
    <row r="562" spans="1:16" x14ac:dyDescent="0.2">
      <c r="A562" s="189" t="s">
        <v>122</v>
      </c>
      <c r="B562" s="128"/>
      <c r="C562" s="128"/>
      <c r="D562" s="128"/>
      <c r="E562" s="128"/>
      <c r="F562" s="128"/>
      <c r="G562" s="128"/>
      <c r="H562" s="128"/>
      <c r="I562" s="129"/>
    </row>
    <row r="563" spans="1:16" x14ac:dyDescent="0.2">
      <c r="A563" s="105" t="s">
        <v>111</v>
      </c>
      <c r="I563" s="22"/>
    </row>
    <row r="564" spans="1:16" x14ac:dyDescent="0.2">
      <c r="A564" s="21"/>
      <c r="I564" s="22"/>
    </row>
    <row r="565" spans="1:16" x14ac:dyDescent="0.2">
      <c r="A565" s="175" t="s">
        <v>22</v>
      </c>
      <c r="E565" s="288">
        <v>45930</v>
      </c>
      <c r="F565" s="289">
        <v>45565</v>
      </c>
      <c r="I565" s="22"/>
    </row>
    <row r="566" spans="1:16" x14ac:dyDescent="0.2">
      <c r="A566" s="397" t="s">
        <v>22</v>
      </c>
      <c r="E566" s="65">
        <v>83795146</v>
      </c>
      <c r="F566" s="65">
        <v>476021495</v>
      </c>
      <c r="I566" s="22"/>
      <c r="J566" s="16"/>
    </row>
    <row r="567" spans="1:16" ht="13.5" thickBot="1" x14ac:dyDescent="0.25">
      <c r="A567" s="175" t="s">
        <v>171</v>
      </c>
      <c r="E567" s="44">
        <f>SUM(E566:E566)</f>
        <v>83795146</v>
      </c>
      <c r="F567" s="44">
        <f>SUM(F566:F566)</f>
        <v>476021495</v>
      </c>
      <c r="I567" s="22"/>
    </row>
    <row r="568" spans="1:16" ht="13.5" thickTop="1" x14ac:dyDescent="0.2">
      <c r="A568" s="30"/>
      <c r="B568" s="32"/>
      <c r="C568" s="32"/>
      <c r="D568" s="32"/>
      <c r="E568" s="32"/>
      <c r="F568" s="32"/>
      <c r="G568" s="32"/>
      <c r="H568" s="32"/>
      <c r="I568" s="93"/>
    </row>
    <row r="570" spans="1:16" x14ac:dyDescent="0.2">
      <c r="A570" s="470" t="s">
        <v>194</v>
      </c>
      <c r="B570" s="471"/>
      <c r="C570" s="471"/>
      <c r="D570" s="471"/>
      <c r="E570" s="471"/>
      <c r="F570" s="471"/>
      <c r="G570" s="471"/>
      <c r="H570" s="471"/>
      <c r="I570" s="472"/>
      <c r="J570" s="25"/>
      <c r="K570" s="25"/>
      <c r="L570" s="25"/>
      <c r="M570" s="25"/>
      <c r="N570" s="25"/>
      <c r="O570" s="25"/>
      <c r="P570" s="25"/>
    </row>
    <row r="571" spans="1:16" x14ac:dyDescent="0.2">
      <c r="A571" s="189" t="s">
        <v>122</v>
      </c>
      <c r="B571" s="128"/>
      <c r="C571" s="128"/>
      <c r="D571" s="128"/>
      <c r="E571" s="128"/>
      <c r="F571" s="128"/>
      <c r="G571" s="128"/>
      <c r="H571" s="128"/>
      <c r="I571" s="129"/>
    </row>
    <row r="572" spans="1:16" x14ac:dyDescent="0.2">
      <c r="A572" s="105" t="s">
        <v>111</v>
      </c>
      <c r="I572" s="22"/>
    </row>
    <row r="573" spans="1:16" ht="12.75" customHeight="1" x14ac:dyDescent="0.2">
      <c r="A573" s="473" t="s">
        <v>293</v>
      </c>
      <c r="B573" s="474"/>
      <c r="C573" s="474"/>
      <c r="D573" s="474"/>
      <c r="E573" s="474"/>
      <c r="F573" s="474"/>
      <c r="G573" s="474"/>
      <c r="H573" s="474"/>
      <c r="I573" s="475"/>
    </row>
    <row r="575" spans="1:16" x14ac:dyDescent="0.2">
      <c r="A575" s="470" t="s">
        <v>196</v>
      </c>
      <c r="B575" s="471"/>
      <c r="C575" s="471"/>
      <c r="D575" s="471"/>
      <c r="E575" s="471"/>
      <c r="F575" s="471"/>
      <c r="G575" s="471"/>
      <c r="H575" s="471"/>
      <c r="I575" s="472"/>
      <c r="J575" s="25"/>
      <c r="K575" s="25"/>
      <c r="L575" s="25"/>
      <c r="M575" s="25"/>
      <c r="N575" s="25"/>
      <c r="O575" s="25"/>
      <c r="P575" s="25"/>
    </row>
    <row r="576" spans="1:16" x14ac:dyDescent="0.2">
      <c r="A576" s="189" t="s">
        <v>122</v>
      </c>
      <c r="B576" s="128"/>
      <c r="C576" s="128"/>
      <c r="D576" s="128"/>
      <c r="E576" s="128"/>
      <c r="F576" s="128"/>
      <c r="G576" s="128"/>
      <c r="H576" s="128"/>
      <c r="I576" s="129"/>
    </row>
    <row r="577" spans="1:16" x14ac:dyDescent="0.2">
      <c r="A577" s="105" t="s">
        <v>111</v>
      </c>
      <c r="I577" s="22"/>
    </row>
    <row r="578" spans="1:16" ht="12.75" customHeight="1" x14ac:dyDescent="0.2">
      <c r="A578" s="473" t="s">
        <v>293</v>
      </c>
      <c r="B578" s="474"/>
      <c r="C578" s="474"/>
      <c r="D578" s="474"/>
      <c r="E578" s="474"/>
      <c r="F578" s="474"/>
      <c r="G578" s="474"/>
      <c r="H578" s="474"/>
      <c r="I578" s="475"/>
    </row>
    <row r="580" spans="1:16" x14ac:dyDescent="0.2">
      <c r="A580" s="470" t="s">
        <v>197</v>
      </c>
      <c r="B580" s="471"/>
      <c r="C580" s="471"/>
      <c r="D580" s="471"/>
      <c r="E580" s="471"/>
      <c r="F580" s="471"/>
      <c r="G580" s="471"/>
      <c r="H580" s="471"/>
      <c r="I580" s="472"/>
      <c r="J580" s="25"/>
      <c r="K580" s="25"/>
      <c r="L580" s="25"/>
      <c r="M580" s="25"/>
      <c r="N580" s="25"/>
      <c r="O580" s="25"/>
      <c r="P580" s="25"/>
    </row>
    <row r="581" spans="1:16" s="47" customFormat="1" ht="29.25" customHeight="1" x14ac:dyDescent="0.2">
      <c r="A581" s="486" t="s">
        <v>344</v>
      </c>
      <c r="B581" s="487"/>
      <c r="C581" s="487"/>
      <c r="D581" s="487"/>
      <c r="E581" s="487"/>
      <c r="F581" s="487"/>
      <c r="G581" s="487"/>
      <c r="H581" s="487"/>
      <c r="I581" s="234"/>
      <c r="J581" s="46"/>
      <c r="K581" s="46"/>
      <c r="L581" s="46"/>
      <c r="M581" s="46"/>
      <c r="N581" s="46"/>
    </row>
    <row r="582" spans="1:16" s="47" customFormat="1" ht="12" customHeight="1" x14ac:dyDescent="0.2">
      <c r="A582" s="21"/>
      <c r="B582" s="224"/>
      <c r="C582" s="1"/>
      <c r="D582" s="1"/>
      <c r="E582" s="402"/>
      <c r="F582" s="1"/>
      <c r="G582" s="1"/>
      <c r="H582" s="1"/>
      <c r="I582" s="22"/>
    </row>
    <row r="583" spans="1:16" s="47" customFormat="1" ht="15" customHeight="1" x14ac:dyDescent="0.2">
      <c r="A583" s="157"/>
      <c r="B583" s="224"/>
      <c r="C583" s="25"/>
      <c r="D583" s="25"/>
      <c r="E583" s="288">
        <v>45930</v>
      </c>
      <c r="F583" s="289">
        <v>45565</v>
      </c>
      <c r="G583" s="25"/>
      <c r="H583" s="25"/>
      <c r="I583" s="150"/>
      <c r="J583" s="46"/>
      <c r="K583" s="46"/>
      <c r="L583" s="46"/>
      <c r="M583" s="46"/>
      <c r="N583" s="46"/>
    </row>
    <row r="584" spans="1:16" s="47" customFormat="1" ht="15" customHeight="1" x14ac:dyDescent="0.2">
      <c r="A584" s="325" t="s">
        <v>238</v>
      </c>
      <c r="B584" s="224"/>
      <c r="C584" s="1"/>
      <c r="D584" s="399"/>
      <c r="E584" s="400">
        <v>25000</v>
      </c>
      <c r="F584" s="400">
        <v>21000</v>
      </c>
      <c r="G584" s="399"/>
      <c r="H584" s="399"/>
      <c r="I584" s="401"/>
    </row>
    <row r="585" spans="1:16" s="47" customFormat="1" ht="15" customHeight="1" x14ac:dyDescent="0.2">
      <c r="A585" s="21" t="s">
        <v>237</v>
      </c>
      <c r="B585" s="224"/>
      <c r="C585" s="1"/>
      <c r="D585" s="1"/>
      <c r="E585" s="65">
        <v>764738645</v>
      </c>
      <c r="F585" s="65">
        <v>4287314467</v>
      </c>
      <c r="G585" s="1"/>
      <c r="H585" s="1"/>
      <c r="I585" s="22"/>
    </row>
    <row r="586" spans="1:16" s="47" customFormat="1" ht="15" customHeight="1" thickBot="1" x14ac:dyDescent="0.25">
      <c r="A586" s="237" t="s">
        <v>239</v>
      </c>
      <c r="B586" s="224"/>
      <c r="C586" s="25"/>
      <c r="D586" s="235"/>
      <c r="E586" s="398">
        <f>IFERROR(E585/E584,0)</f>
        <v>30589.5458</v>
      </c>
      <c r="F586" s="398">
        <f>IFERROR(F585/F584,0)</f>
        <v>204157.83176190476</v>
      </c>
      <c r="G586" s="235"/>
      <c r="H586" s="235"/>
      <c r="I586" s="236"/>
      <c r="J586" s="46"/>
      <c r="K586" s="46"/>
      <c r="L586" s="46"/>
      <c r="M586" s="46"/>
      <c r="N586" s="46"/>
    </row>
    <row r="587" spans="1:16" ht="13.5" thickTop="1" x14ac:dyDescent="0.2">
      <c r="A587" s="30"/>
      <c r="B587" s="238"/>
      <c r="C587" s="151"/>
      <c r="D587" s="32"/>
      <c r="E587" s="32"/>
      <c r="F587" s="32"/>
      <c r="G587" s="32"/>
      <c r="H587" s="32"/>
      <c r="I587" s="93"/>
    </row>
    <row r="588" spans="1:16" x14ac:dyDescent="0.2">
      <c r="B588" s="224"/>
      <c r="C588" s="25"/>
    </row>
    <row r="589" spans="1:16" x14ac:dyDescent="0.2">
      <c r="A589" s="470" t="s">
        <v>200</v>
      </c>
      <c r="B589" s="471"/>
      <c r="C589" s="471"/>
      <c r="D589" s="471"/>
      <c r="E589" s="471"/>
      <c r="F589" s="471"/>
      <c r="G589" s="471"/>
      <c r="H589" s="471"/>
      <c r="I589" s="472"/>
      <c r="J589" s="25"/>
      <c r="K589" s="25"/>
      <c r="L589" s="25"/>
      <c r="M589" s="25"/>
      <c r="N589" s="25"/>
      <c r="O589" s="25"/>
      <c r="P589" s="25"/>
    </row>
    <row r="590" spans="1:16" s="9" customFormat="1" x14ac:dyDescent="0.2">
      <c r="A590" s="76" t="s">
        <v>122</v>
      </c>
      <c r="I590" s="155"/>
      <c r="J590" s="69"/>
    </row>
    <row r="591" spans="1:16" s="9" customFormat="1" x14ac:dyDescent="0.2">
      <c r="A591" s="79" t="s">
        <v>110</v>
      </c>
      <c r="I591" s="155"/>
      <c r="J591" s="69"/>
    </row>
    <row r="592" spans="1:16" x14ac:dyDescent="0.2">
      <c r="A592" s="473" t="s">
        <v>293</v>
      </c>
      <c r="B592" s="474"/>
      <c r="C592" s="474"/>
      <c r="D592" s="474"/>
      <c r="E592" s="474"/>
      <c r="F592" s="474"/>
      <c r="G592" s="474"/>
      <c r="H592" s="474"/>
      <c r="I592" s="475"/>
      <c r="J592" s="16"/>
    </row>
    <row r="594" spans="1:16" x14ac:dyDescent="0.2">
      <c r="A594" s="470" t="s">
        <v>201</v>
      </c>
      <c r="B594" s="471"/>
      <c r="C594" s="471"/>
      <c r="D594" s="471"/>
      <c r="E594" s="471"/>
      <c r="F594" s="471"/>
      <c r="G594" s="471"/>
      <c r="H594" s="471"/>
      <c r="I594" s="472"/>
      <c r="J594" s="25"/>
      <c r="K594" s="25"/>
      <c r="L594" s="25"/>
      <c r="M594" s="25"/>
      <c r="N594" s="25"/>
      <c r="O594" s="25"/>
      <c r="P594" s="25"/>
    </row>
    <row r="595" spans="1:16" s="9" customFormat="1" ht="15" customHeight="1" x14ac:dyDescent="0.2">
      <c r="A595" s="477" t="s">
        <v>342</v>
      </c>
      <c r="B595" s="478"/>
      <c r="C595" s="478"/>
      <c r="D595" s="478"/>
      <c r="E595" s="478"/>
      <c r="F595" s="478"/>
      <c r="G595" s="478"/>
      <c r="H595" s="478"/>
      <c r="I595" s="479"/>
    </row>
    <row r="596" spans="1:16" s="9" customFormat="1" ht="16.5" customHeight="1" x14ac:dyDescent="0.2">
      <c r="A596" s="480"/>
      <c r="B596" s="481"/>
      <c r="C596" s="481"/>
      <c r="D596" s="481"/>
      <c r="E596" s="481"/>
      <c r="F596" s="481"/>
      <c r="G596" s="481"/>
      <c r="H596" s="481"/>
      <c r="I596" s="482"/>
    </row>
    <row r="597" spans="1:16" s="9" customFormat="1" x14ac:dyDescent="0.2">
      <c r="A597" s="29"/>
      <c r="B597" s="29"/>
      <c r="C597" s="29"/>
      <c r="D597" s="29"/>
      <c r="E597" s="29"/>
      <c r="F597" s="29"/>
      <c r="G597" s="29"/>
      <c r="H597" s="29"/>
      <c r="I597" s="29"/>
      <c r="J597" s="29"/>
      <c r="K597" s="29"/>
      <c r="L597" s="29"/>
      <c r="M597" s="29"/>
      <c r="N597" s="29"/>
    </row>
    <row r="598" spans="1:16" x14ac:dyDescent="0.2">
      <c r="A598" s="470" t="s">
        <v>202</v>
      </c>
      <c r="B598" s="471"/>
      <c r="C598" s="471"/>
      <c r="D598" s="471"/>
      <c r="E598" s="471"/>
      <c r="F598" s="471"/>
      <c r="G598" s="471"/>
      <c r="H598" s="471"/>
      <c r="I598" s="472"/>
      <c r="J598" s="25"/>
      <c r="K598" s="25"/>
      <c r="L598" s="25"/>
      <c r="M598" s="25"/>
      <c r="N598" s="25"/>
      <c r="O598" s="25"/>
      <c r="P598" s="25"/>
    </row>
    <row r="599" spans="1:16" ht="24.75" customHeight="1" x14ac:dyDescent="0.2">
      <c r="A599" s="483" t="s">
        <v>329</v>
      </c>
      <c r="B599" s="484"/>
      <c r="C599" s="484"/>
      <c r="D599" s="484"/>
      <c r="E599" s="484"/>
      <c r="F599" s="484"/>
      <c r="G599" s="484"/>
      <c r="H599" s="484"/>
      <c r="I599" s="485"/>
      <c r="J599" s="16"/>
    </row>
    <row r="601" spans="1:16" x14ac:dyDescent="0.2">
      <c r="A601" s="470" t="s">
        <v>203</v>
      </c>
      <c r="B601" s="471"/>
      <c r="C601" s="471"/>
      <c r="D601" s="471"/>
      <c r="E601" s="471"/>
      <c r="F601" s="471"/>
      <c r="G601" s="471"/>
      <c r="H601" s="471"/>
      <c r="I601" s="472"/>
      <c r="J601" s="25"/>
      <c r="K601" s="25"/>
      <c r="L601" s="25"/>
      <c r="M601" s="25"/>
      <c r="N601" s="25"/>
      <c r="O601" s="25"/>
      <c r="P601" s="25"/>
    </row>
    <row r="602" spans="1:16" s="9" customFormat="1" ht="29.25" customHeight="1" x14ac:dyDescent="0.2">
      <c r="A602" s="467" t="s">
        <v>341</v>
      </c>
      <c r="B602" s="468"/>
      <c r="C602" s="468"/>
      <c r="D602" s="468"/>
      <c r="E602" s="468"/>
      <c r="F602" s="468"/>
      <c r="G602" s="468"/>
      <c r="H602" s="468"/>
      <c r="I602" s="469"/>
    </row>
    <row r="604" spans="1:16" x14ac:dyDescent="0.2">
      <c r="A604" s="470" t="s">
        <v>252</v>
      </c>
      <c r="B604" s="471"/>
      <c r="C604" s="471"/>
      <c r="D604" s="471"/>
      <c r="E604" s="471"/>
      <c r="F604" s="471"/>
      <c r="G604" s="471"/>
      <c r="H604" s="471"/>
      <c r="I604" s="472"/>
      <c r="J604" s="25"/>
      <c r="K604" s="25"/>
      <c r="L604" s="25"/>
      <c r="M604" s="25"/>
      <c r="N604" s="25"/>
      <c r="O604" s="25"/>
      <c r="P604" s="25"/>
    </row>
    <row r="605" spans="1:16" x14ac:dyDescent="0.2">
      <c r="A605" s="76" t="s">
        <v>122</v>
      </c>
      <c r="B605" s="128"/>
      <c r="C605" s="128"/>
      <c r="D605" s="128"/>
      <c r="E605" s="128"/>
      <c r="F605" s="128"/>
      <c r="G605" s="128"/>
      <c r="H605" s="128"/>
      <c r="I605" s="129"/>
      <c r="J605" s="16"/>
    </row>
    <row r="606" spans="1:16" x14ac:dyDescent="0.2">
      <c r="A606" s="105" t="s">
        <v>111</v>
      </c>
      <c r="I606" s="22"/>
      <c r="J606" s="16"/>
    </row>
    <row r="607" spans="1:16" ht="12.75" customHeight="1" x14ac:dyDescent="0.2">
      <c r="A607" s="473" t="s">
        <v>293</v>
      </c>
      <c r="B607" s="474"/>
      <c r="C607" s="474"/>
      <c r="D607" s="474"/>
      <c r="E607" s="474"/>
      <c r="F607" s="474"/>
      <c r="G607" s="474"/>
      <c r="H607" s="474"/>
      <c r="I607" s="475"/>
    </row>
  </sheetData>
  <mergeCells count="118">
    <mergeCell ref="A374:I374"/>
    <mergeCell ref="A392:I392"/>
    <mergeCell ref="C145:D145"/>
    <mergeCell ref="A147:D147"/>
    <mergeCell ref="A462:I462"/>
    <mergeCell ref="A475:I475"/>
    <mergeCell ref="A442:I442"/>
    <mergeCell ref="A445:I445"/>
    <mergeCell ref="A447:I447"/>
    <mergeCell ref="A164:D164"/>
    <mergeCell ref="A170:I170"/>
    <mergeCell ref="A191:I191"/>
    <mergeCell ref="A151:D151"/>
    <mergeCell ref="A152:D152"/>
    <mergeCell ref="A225:I225"/>
    <mergeCell ref="A222:I222"/>
    <mergeCell ref="A204:I204"/>
    <mergeCell ref="A199:I199"/>
    <mergeCell ref="A202:I202"/>
    <mergeCell ref="A226:I226"/>
    <mergeCell ref="A234:I234"/>
    <mergeCell ref="A237:I237"/>
    <mergeCell ref="A428:I428"/>
    <mergeCell ref="A431:I431"/>
    <mergeCell ref="A433:I433"/>
    <mergeCell ref="A401:I401"/>
    <mergeCell ref="A42:I42"/>
    <mergeCell ref="A110:I110"/>
    <mergeCell ref="A111:I111"/>
    <mergeCell ref="A113:I113"/>
    <mergeCell ref="A114:I114"/>
    <mergeCell ref="A102:I102"/>
    <mergeCell ref="A104:I104"/>
    <mergeCell ref="A105:I105"/>
    <mergeCell ref="A107:I107"/>
    <mergeCell ref="A108:I108"/>
    <mergeCell ref="A97:I97"/>
    <mergeCell ref="A43:I44"/>
    <mergeCell ref="A82:I82"/>
    <mergeCell ref="A85:I85"/>
    <mergeCell ref="A84:I84"/>
    <mergeCell ref="A88:I88"/>
    <mergeCell ref="A89:I89"/>
    <mergeCell ref="A90:I90"/>
    <mergeCell ref="A98:I98"/>
    <mergeCell ref="A99:I99"/>
    <mergeCell ref="A355:I355"/>
    <mergeCell ref="A365:I365"/>
    <mergeCell ref="J10:L10"/>
    <mergeCell ref="A18:I18"/>
    <mergeCell ref="A20:I20"/>
    <mergeCell ref="A19:I19"/>
    <mergeCell ref="A11:I11"/>
    <mergeCell ref="A17:I17"/>
    <mergeCell ref="A79:I79"/>
    <mergeCell ref="A81:I81"/>
    <mergeCell ref="A48:I48"/>
    <mergeCell ref="A49:I49"/>
    <mergeCell ref="A51:I51"/>
    <mergeCell ref="A72:I72"/>
    <mergeCell ref="A73:I73"/>
    <mergeCell ref="A75:I75"/>
    <mergeCell ref="A52:I52"/>
    <mergeCell ref="A53:I53"/>
    <mergeCell ref="A67:I67"/>
    <mergeCell ref="A69:I69"/>
    <mergeCell ref="A70:I70"/>
    <mergeCell ref="A76:I76"/>
    <mergeCell ref="A78:I78"/>
    <mergeCell ref="A46:I46"/>
    <mergeCell ref="A39:I39"/>
    <mergeCell ref="A40:I40"/>
    <mergeCell ref="A238:I238"/>
    <mergeCell ref="A249:I249"/>
    <mergeCell ref="A340:I340"/>
    <mergeCell ref="A343:I343"/>
    <mergeCell ref="A345:I345"/>
    <mergeCell ref="A101:I101"/>
    <mergeCell ref="A91:I91"/>
    <mergeCell ref="A94:I94"/>
    <mergeCell ref="A95:I95"/>
    <mergeCell ref="A93:I93"/>
    <mergeCell ref="A141:D141"/>
    <mergeCell ref="A116:I116"/>
    <mergeCell ref="A127:I127"/>
    <mergeCell ref="A130:D130"/>
    <mergeCell ref="A135:I135"/>
    <mergeCell ref="C139:D139"/>
    <mergeCell ref="A139:B139"/>
    <mergeCell ref="F149:F150"/>
    <mergeCell ref="A158:D158"/>
    <mergeCell ref="A162:D162"/>
    <mergeCell ref="A149:D149"/>
    <mergeCell ref="A145:B145"/>
    <mergeCell ref="A602:I602"/>
    <mergeCell ref="A601:I601"/>
    <mergeCell ref="A604:I604"/>
    <mergeCell ref="A607:I607"/>
    <mergeCell ref="A1:C1"/>
    <mergeCell ref="A594:I594"/>
    <mergeCell ref="A595:I596"/>
    <mergeCell ref="A598:I598"/>
    <mergeCell ref="A599:I599"/>
    <mergeCell ref="A589:I589"/>
    <mergeCell ref="A592:I592"/>
    <mergeCell ref="A575:I575"/>
    <mergeCell ref="A578:I578"/>
    <mergeCell ref="A580:I580"/>
    <mergeCell ref="A581:H581"/>
    <mergeCell ref="A556:I556"/>
    <mergeCell ref="A559:I559"/>
    <mergeCell ref="A561:I561"/>
    <mergeCell ref="A570:I570"/>
    <mergeCell ref="A573:I573"/>
    <mergeCell ref="A515:I515"/>
    <mergeCell ref="A537:I537"/>
    <mergeCell ref="A551:I551"/>
    <mergeCell ref="A554:I554"/>
  </mergeCells>
  <dataValidations disablePrompts="1" count="1">
    <dataValidation type="list" allowBlank="1" showInputMessage="1" showErrorMessage="1" sqref="C242:C244 B247" xr:uid="{AC37F04D-9AD9-47C3-9580-D0AAE27FE243}">
      <formula1>#REF!</formula1>
    </dataValidation>
  </dataValidations>
  <pageMargins left="0.7" right="0.7" top="0.75" bottom="0.75" header="0.3" footer="0.3"/>
  <pageSetup paperSize="9" scale="52" fitToHeight="0" orientation="portrait" horizontalDpi="1200" verticalDpi="1200"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2w41NwLF6m0UM40eaU+TFdRW2F8l/undiWFoUBCY6RHupNkTsT7VmLOCWjI34BTlKomCpXloUIaB
uCIIRdXUFw==</DigestValue>
    </Reference>
    <Reference Type="http://www.w3.org/2000/09/xmldsig#Object" URI="#idOfficeObject">
      <DigestMethod Algorithm="http://www.w3.org/2001/04/xmlenc#sha512"/>
      <DigestValue>tHc4Vfy7rnVRFQ7p2+/MwLyOKD/l/Vx47qNqrIi7+QS5SuDRL9CJ7W7fc5gIUlHHyPjbBBf+kdw5
veaH5yJ3wQ==</DigestValue>
    </Reference>
    <Reference Type="http://uri.etsi.org/01903#SignedProperties" URI="#idSignedProperties">
      <Transforms>
        <Transform Algorithm="http://www.w3.org/TR/2001/REC-xml-c14n-20010315"/>
      </Transforms>
      <DigestMethod Algorithm="http://www.w3.org/2001/04/xmlenc#sha512"/>
      <DigestValue>R+A1WutB61kmrdWU2irwagjgxLk+cgvxwk82VFcHleK5iMNKE/zTgnP/9Ab8y0cZxR7Yib4wNJtJ
kZ+1hLvj+g==</DigestValue>
    </Reference>
  </SignedInfo>
  <SignatureValue>LtG5Njq9wxYal4EAZUJcF7KPPqDcdbLYVsDzOMJrjUTMFUdIf3wuJY8tdysJeTLqIl9qORTBGRTu
DDbRbEROTyop2dTAMge79LsyHJvBZZMsbG29ftjlGuGuIILuJIYaYoi9+4ZS4mc+4qlUiyQG6o5P
kxLGUs+sdFKW4VQ2rh5QwdIUIXzsaSC5a2I5iKE3ogQUYYnXVwS7ElfPrVXVg849y6kkTTurzt1E
3O4re1cao4NnGavICOHuHHhQP2xsF8MSG4+D+loF4ZVyJPlq5bbDjXeJjv7Mun2N0eZbz/lMQExN
fpM4nvrGDeSXUi3HoVCJqU469x5lJlUYzpUWCg==</SignatureValue>
  <KeyInfo>
    <X509Data>
      <X509Certificate>MIIHyTCCBbGgAwIBAgIRAMfxYqTGBcCESSS7+WPRtJEwDQYJKoZIhvcNAQENBQAwgYUxCzAJBgNVBAYTAlBZMQ0wCwYDVQQKEwRJQ1BQMTgwNgYDVQQLEy9QcmVzdGFkb3IgQ3VhbGlmaWNhZG8gZGUgU2VydmljaW9zIGRlIENvbmZpYW56YTEVMBMGA1UEAxMMQ09ERTEwMCBTLkEuMRYwFAYDVQQFEw1SVUM4MDA4MDYxMC03MB4XDTIzMTExNDE5MTUyN1oXDTI1MTExNDE5MTUyN1owgdwxCzAJBgNVBAYTAlBZMTYwNAYDVQQKDC1DRVJUSUZJQ0FETyBDVUFMSUZJQ0FETyBERSBGSVJNQSBFTEVDVFLDk05JQ0ExCzAJBgNVBAsTAkYyMR4wHAYDVQQEExVTQU1BTklFR08gWlVCSVpBUlJFVEExHjAcBgNVBCoTFUdPTlpBTE8gSUdOQUNJTyBSQU1PTjE0MDIGA1UEAxMrR09OWkFMTyBJR05BQ0lPIFJBTU9OIFNBTUFOSUVHTyBaVUJJWkFSUkVUQTESMBAGA1UEBRMJQ0kyNzAxMTEzMIIBIjANBgkqhkiG9w0BAQEFAAOCAQ8AMIIBCgKCAQEA+1wV/sXQ974WyETMT8MSBnrOM/wA05GZdvckdrdQVEpdh0W9l3UVVlzrb53rzzJsR6ckJZwxYQJfD0jyiwuyQhfQktLGa5LE0QYJhdJd0XzDa/9VfNhwZwg2Omff4P24ePGJYl/H/FS5IHfsr3VVi0qb9y/lRcS1Y6BBX/+jsrFfRHTSJJLX7/cgJsC/ZnwQYMbqpo2z0/lLD2bb/2FWYh84UOjMwUsPK/XdkF3MIMRkIAtLCqsFRAbT/ctWrwrIYlph/AgjNfeqCipwNaxVPFB6l7t6OztEvKqdA3fclFqQJBtri8/Vq9pxKJA8XuRKv63H0gJ0GxfJB8ua3E0IWwIDAQABo4IC2TCCAtUwDAYDVR0TAQH/BAIwADAdBgNVHQ4EFgQUvw3suUgH+6BPn74TtcoLPEZEXngwHwYDVR0jBBgwFoAUvjVUYmhg5ybTMcFfl7Hi9mTOB/UwDgYDVR0PAQH/BAQDAgXgMFAGA1UdEQRJMEeBGERJUkVDVE9SSU9AQklPVEVD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b2jsnsqe62zHjfdeUzBQraiO/z3jTnN61L0kA+vwn98kYSjavB8vo0Wg+I10+hu1V8+AFQruBm7onH7DjpYgkbqWqr2q/shMUI7ZLU0wIgKvJ1xpEkjs+QIroy2ayO+7QSPvkm/0kJKker4dbNbbdhMfKQN9MUhbqNLi3v10rtxcUnC5XntyZ+QMoMpx2qZIwpRDMt6Cibshjvp7qTWUzb/bY3T76kdM+rM7t6MEO4UXSvHWOaCTfNXq+Gd1RfibVmKLgDcLmYFG+zJF/Y1RcD/WuTlmjSkGU8hdFYUp6Fen1KXDbEjOocJTneVU16ERlXKqPeKxwyM6OGmkc8PDDOJaOK3tSmeZhLZ1QmYxcQSlmYJ+ioWvaujMU6KSwwciSvJ+FFzrD2g1P5JnD8LJ+Lej91bbEhhfYLv9KWdzk739JTOFH/mZ/LS0FwMaZZ3lxkC/GotMuf7xlLGoH88Nn/enG6C1b4tODhot/24yiztSa1bQGUqYwd82VoT0fFBi3UD65i0dQk7B7zU9FeDdalcph4w7/irJ4qVP6bYwxup8X9XF9QDfQh71WdiOqHUhXyFgx/YFKjtLqa0ByLemX5PY6Tco/lQLupgJsDatW0h7IfIz0lAdR/WggEs/9F3lll1rYF//9tctGbO0g7q2s4Mvk158aHPyu3765KvznF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VF8TzFb12GW5G3Ux6GdOssT9HZ+udHsE+aWIDg1vApKNfJcWQElwvLziOEDZitro1/qxqPk5m15DW7nXyUXlIg==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/sOdueS9A0UrT29E04jluRcTwxihipt+inX7K6BkbeVTmPwqAF6jeFJck9DM3dTKVDNX22C+ggoYKlouCrQieQ==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GTqbQ7UEvgMOaxwdSTG0c8lPNoHNRIQO9Fx7IPP3ZRo5baAOW4kRbv5PC4Prh8/uSTl7zsP4/p2+h9x2X0sUEw==</DigestValue>
      </Reference>
      <Reference URI="/xl/media/image3.emf?ContentType=image/x-emf">
        <DigestMethod Algorithm="http://www.w3.org/2001/04/xmlenc#sha512"/>
        <DigestValue>de5yHp5OB8c54cl6hzTCPgFK1NbnL5Xbb8/jtgVHdlMLa62bqBgcsf4DcVBVx1Z3/pVxtuoaacMeRZaQ/32qIw==</DigestValue>
      </Reference>
      <Reference URI="/xl/media/image4.emf?ContentType=image/x-emf">
        <DigestMethod Algorithm="http://www.w3.org/2001/04/xmlenc#sha512"/>
        <DigestValue>QTpTR17ePU49TwDcIcX807vIbasaeRchYaG9oBvgPcrb4JV0ig8YKR5u1y3dQU90e91K9D52iBxxptuVj8qonA==</DigestValue>
      </Reference>
      <Reference URI="/xl/media/image5.emf?ContentType=image/x-emf">
        <DigestMethod Algorithm="http://www.w3.org/2001/04/xmlenc#sha512"/>
        <DigestValue>pA+JgFB6gueT7yT9bCNHrvicjkAwrc5ViBzsG/FGgDNgZovEkEzDJK70706XsIIpAcLzdC7Jobm95A3ZVxWUXQ==</DigestValue>
      </Reference>
      <Reference URI="/xl/media/image6.emf?ContentType=image/x-emf">
        <DigestMethod Algorithm="http://www.w3.org/2001/04/xmlenc#sha512"/>
        <DigestValue>SNPRbE42c+FxCivGZ5hEXTB0swG9mL6JSFgzQ/NSV2a/N+SH8pdqnXsLj7c+tMAH6jGhfpUTZI4N1apn7V8pwA==</DigestValue>
      </Reference>
      <Reference URI="/xl/media/image7.emf?ContentType=image/x-emf">
        <DigestMethod Algorithm="http://www.w3.org/2001/04/xmlenc#sha512"/>
        <DigestValue>2Ma4i8TKaCRn3p1ieevMXVKrgHAWjw8rbPLl68P2cxn7HoloAZRejMOw/epZCaqaN3h6cVuDznZMR8co95ZAoA==</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AboBE0B2bRKcRU7h/3MbJ/YwwVbvQaO9BKUwNwJxXinkvQ3nHHYIjnfbOaoVAGm9zvuFo10Gvto8w3c5wIkDvg==</DigestValue>
      </Reference>
      <Reference URI="/xl/styles.xml?ContentType=application/vnd.openxmlformats-officedocument.spreadsheetml.styles+xml">
        <DigestMethod Algorithm="http://www.w3.org/2001/04/xmlenc#sha512"/>
        <DigestValue>DThDR84BFcmiz8Ip6h6ZExoTktS17/stBuqEeYndWMXMFPrLfp2Le+LmXKS2HcPUDRztbNCmn18mPyG0yl4pXg==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b3zVrItYYGQ/i9S8Ok5/p3uTNw7debKY7qfJMM8MqFuWuE191d/JAlgSH1m1L609VLSQnyE5p1iWBrlbCXNdBQ==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PsFCA0tS2wqV/ZrLSB96e1Snn34oYbGOz0we6UwMFAFhTTXBY6+L+D4X3y9cG7AWDEYY4/76qJG+82xdI/MTJw==</DigestValue>
      </Reference>
      <Reference URI="/xl/worksheets/sheet2.xml?ContentType=application/vnd.openxmlformats-officedocument.spreadsheetml.worksheet+xml">
        <DigestMethod Algorithm="http://www.w3.org/2001/04/xmlenc#sha512"/>
        <DigestValue>YBWd68uTGZkhyKWgxWmbjAQfeMwOsjfLYUhc2tBVIGu0C1cp/wMbxIQwukO+grNIFXYPjnxE1A52Jg9KkwXzAA==</DigestValue>
      </Reference>
      <Reference URI="/xl/worksheets/sheet3.xml?ContentType=application/vnd.openxmlformats-officedocument.spreadsheetml.worksheet+xml">
        <DigestMethod Algorithm="http://www.w3.org/2001/04/xmlenc#sha512"/>
        <DigestValue>jp6FjJQfKHUW3a1eFY8NZPWLw4YBcAK9Q0iXG7OAjP9KWEsNMDqmXg9QyupHIsxQCDkZERQhivqWA06QSwYGOQ==</DigestValue>
      </Reference>
      <Reference URI="/xl/worksheets/sheet4.xml?ContentType=application/vnd.openxmlformats-officedocument.spreadsheetml.worksheet+xml">
        <DigestMethod Algorithm="http://www.w3.org/2001/04/xmlenc#sha512"/>
        <DigestValue>Zn/5kMRaT8s8JrXg5KoN58It7PRvvdc58shVwT4npf7o3Ge10FBsTavSO1NLizaEyBUiqFC593dDorqDtKcBUA==</DigestValue>
      </Reference>
      <Reference URI="/xl/worksheets/sheet5.xml?ContentType=application/vnd.openxmlformats-officedocument.spreadsheetml.worksheet+xml">
        <DigestMethod Algorithm="http://www.w3.org/2001/04/xmlenc#sha512"/>
        <DigestValue>6xygy5LS6fgVj09GLIpGsNigDg5lD72FzpPby3AR07mxoQtA65T61UudUX/uMAu+Nt6446H5PrNB7ZbEuYiHbg==</DigestValue>
      </Reference>
    </Manifest>
    <SignatureProperties>
      <SignatureProperty Id="idSignatureTime" Target="#idPackageSignature">
        <mdssi:SignatureTime xmlns:mdssi="http://schemas.openxmlformats.org/package/2006/digital-signature">
          <mdssi:Format>YYYY-MM-DDThh:mm:ssTZD</mdssi:Format>
          <mdssi:Value>2025-11-04T19:53:05Z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SEPTIEMBRE 2025</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2025-11-04T19:53:05Z</xd:SigningTime>
          <xd:SigningCertificate>
            <xd:Cert>
              <xd:CertDigest>
                <DigestMethod Algorithm="http://www.w3.org/2001/04/xmlenc#sha512"/>
                <DigestValue>L3+R0JO77v/OksatVgqN/Kzy2Tmk1GTIITIah7Q5AuFTOxF4ex4l+Z5RdPtZZwtEJI+8hAKwt2uhat/km7xafQ==</DigestValue>
              </xd:CertDigest>
              <xd:IssuerSerial>
                <X509IssuerName>SERIALNUMBER=RUC80080610-7, CN=CODE100 S.A., OU=Prestador Cualificado de Servicios de Confianza, O=ICPP, C=PY</X509IssuerName>
                <X509SerialNumber>265769715434949948077716236381612782737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SEPTIEMBRE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1ZyGk2Yd990OLUYfypHCe98uiYqpSUHKruvYn0Fxk/AM6Wm9JrYJU2Erg6jk3O/vdTAsi8pqF+Wm
3DLUpM9fNA==</DigestValue>
    </Reference>
    <Reference Type="http://www.w3.org/2000/09/xmldsig#Object" URI="#idOfficeObject">
      <DigestMethod Algorithm="http://www.w3.org/2001/04/xmlenc#sha512"/>
      <DigestValue>MwO+dPmiMCUOO7eKvhm8Ea4FNx2ue9H2N7TLPRmF95CYcXVFE+esrDdTCrEk0uPNE4OqaHRor1+W
fCvkULIRpA==</DigestValue>
    </Reference>
    <Reference Type="http://uri.etsi.org/01903#SignedProperties" URI="#idSignedProperties">
      <Transforms>
        <Transform Algorithm="http://www.w3.org/TR/2001/REC-xml-c14n-20010315"/>
      </Transforms>
      <DigestMethod Algorithm="http://www.w3.org/2001/04/xmlenc#sha512"/>
      <DigestValue>v74iMT41ktc1lmGLCqmUir/XLvTU9rxpIyfVGPSqSuHjfQ5h5p4PMdq4SWcYgUrc00uBuAVjBME7
lAG51rL4tQ==</DigestValue>
    </Reference>
  </SignedInfo>
  <SignatureValue>BbDNCYvMM6v2VQCJ0SKdvswNLlvFVCM4ataPvLUms9ZzC5cUZO2RRifChIkAjruj2qyYlT3xnTZ3
2wINAIpQ89BYR69RrxkLsZT5K77NSOGTFWfPwWPIUqbQS/XDDEtFt4hz8pLeEZNSzeMcO/dONVyN
ZDiRlTmNl7K4MMVAOkjYUU/JUB66KnFY74ZxNnRfDYd08XkFjKlPJ8PmDS0r/YiXW9j6UU4iy4gS
qe9mk/G+/3cklykJwi0k+mrGbvYPyJ0ItbOIpys/k5AGfEme74Al2co5ijkepuMKXkdVCZeUqPmb
Y5g6v5vli47LTSxTb+STEoKJXatTJAAuGFI0mA==</SignatureValue>
  <KeyInfo>
    <X509Data>
      <X509Certificate>MIIHqDCCBZCgAwIBAgIQWrAAtQMUcKlBWzPnthR3eDANBgkqhkiG9w0BAQ0FADCBhTELMAkGA1UEBhMCUFkxDTALBgNVBAoTBElDUFAxODA2BgNVBAsTL1ByZXN0YWRvciBDdWFsaWZpY2FkbyBkZSBTZXJ2aWNpb3MgZGUgQ29uZmlhbnphMRUwEwYDVQQDEwxDT0RFMTAwIFMuQS4xFjAUBgNVBAUTDVJVQzgwMDgwNjEwLTcwHhcNMjUwNzEwMTM0MDMxWhcNMjcwNzEwMTM0MDMxWjCBwDELMAkGA1UEBhMCUFkxNjA0BgNVBAoMLUNFUlRJRklDQURPIENVQUxJRklDQURPIERFIEZJUk1BIEVMRUNUUsOTTklDQTELMAkGA1UECxMCRjIxFzAVBgNVBAQTDkFZQUxBIEdPTlpBTEVaMRcwFQYDVQQqEw5DQVJMT1MgSUdOQUNJTzEmMCQGA1UEAxMdQ0FSTE9TIElHTkFDSU8gQVlBTEEgR09OWkFMRVoxEjAQBgNVBAUTCUNJMjAwODI3OTCCASIwDQYJKoZIhvcNAQEBBQADggEPADCCAQoCggEBALov2EwtQ0F0I3W9vmGoVeRJAE2zs4UkctXuCb4JJuMHxHsxyfmjOXvvlIkWEPV66pi1xBq/Ed4m99/i5AMZfck+jh1FAs6mn4UFg8Hwh2EL8ERmQAC2oiBG0eymAz6wLh48PLWmioa2X7n9xlt0tNb2/llcisvxzpNOTqWcxRxc5J7ISk4uPiPkIoyFnf7QNgdPgJd3o8ZZKGOenKHOBEAN89mO3TcKIgFGD5Y5Z2JRrWTyeoYrYVUt1GmW7o6yB8KF/Uxh5EZLc1jNKkADz2wRZ2sHgW4iRxTw3mq8yWuEvA+dcXoAko2jN6bV7u7ArFr5sGgmaXPiMmTz2IUiSMkCAwEAAaOCAtUwggLRMAwGA1UdEwEB/wQCMAAwHQYDVR0OBBYEFC+bAuhqU1iKFIKI/WqF0pI3DVlbMB8GA1UdIwQYMBaAFL41VGJoYOcm0zHBX5ex4vZkzgf1MA4GA1UdDwEB/wQEAwIF4DBMBgNVHREERTBDgRRDQVlBTEFAQklPVEVD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XX92hFrQ5inMmOUvzUb4cXM0dRh+WpRJJwmKasrJTka9U1QSDODHjoo3NW9jxTSMZ8iiwY9SvAOqdlW/+4XWK3UnDqNR9Bar39iE4MopX3CEBbusheSuz5kSiP3aO0g67qq6XiaR0nPB6Z0sqGQJ3MgftNjUrGZ85984zWlNqhPX74LdPPovz9KIJu5E2dv1Tw5oPm61WClPc/abdcdwj7pXpB2zCJJut55iu+FUQ/LIJ+5efvSejM1zdR8aUskYPtUBqhhsg3SKkUP7RXLvrdFT85ZJqxjJJc50JtyNUp5saXXNyeANLS4mCOLIIuPaO6z/8Sn5ZBeyyNHxR/nDqQFrc/FC7aGm3Riy4gbqTxEMc9mm90nGUXQnKYNx+s1J/GOKF0kz8Ns+AgJ1g4keTFkH1x7AvEh3Aahdgl0th5FZNk31TaEoNkeOXNsPWieRdQzYfdDLM7I667LmrZ0HDbVrIbofqJymtZuZ/2zA2kgEdBn6iBSf3ZZzjqngtUBad6BpcBhphrwDJeMWmr7jeU/37c+vQhhFI7ffqclfrEPDl5jgZdv1i32VN8zFHtmCbCwBwO1oEv9kgRW85D4JICU5dNROhILI8ArYqb8LqI6JeG7deOPDWI4PMrq9FkG6G41L8Q1d4MCDzu8Rk37iCsfixyIV/4fXFeIF63ig3R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VF8TzFb12GW5G3Ux6GdOssT9HZ+udHsE+aWIDg1vApKNfJcWQElwvLziOEDZitro1/qxqPk5m15DW7nXyUXlIg==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/sOdueS9A0UrT29E04jluRcTwxihipt+inX7K6BkbeVTmPwqAF6jeFJck9DM3dTKVDNX22C+ggoYKlouCrQieQ==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GTqbQ7UEvgMOaxwdSTG0c8lPNoHNRIQO9Fx7IPP3ZRo5baAOW4kRbv5PC4Prh8/uSTl7zsP4/p2+h9x2X0sUEw==</DigestValue>
      </Reference>
      <Reference URI="/xl/media/image3.emf?ContentType=image/x-emf">
        <DigestMethod Algorithm="http://www.w3.org/2001/04/xmlenc#sha512"/>
        <DigestValue>de5yHp5OB8c54cl6hzTCPgFK1NbnL5Xbb8/jtgVHdlMLa62bqBgcsf4DcVBVx1Z3/pVxtuoaacMeRZaQ/32qIw==</DigestValue>
      </Reference>
      <Reference URI="/xl/media/image4.emf?ContentType=image/x-emf">
        <DigestMethod Algorithm="http://www.w3.org/2001/04/xmlenc#sha512"/>
        <DigestValue>QTpTR17ePU49TwDcIcX807vIbasaeRchYaG9oBvgPcrb4JV0ig8YKR5u1y3dQU90e91K9D52iBxxptuVj8qonA==</DigestValue>
      </Reference>
      <Reference URI="/xl/media/image5.emf?ContentType=image/x-emf">
        <DigestMethod Algorithm="http://www.w3.org/2001/04/xmlenc#sha512"/>
        <DigestValue>pA+JgFB6gueT7yT9bCNHrvicjkAwrc5ViBzsG/FGgDNgZovEkEzDJK70706XsIIpAcLzdC7Jobm95A3ZVxWUXQ==</DigestValue>
      </Reference>
      <Reference URI="/xl/media/image6.emf?ContentType=image/x-emf">
        <DigestMethod Algorithm="http://www.w3.org/2001/04/xmlenc#sha512"/>
        <DigestValue>SNPRbE42c+FxCivGZ5hEXTB0swG9mL6JSFgzQ/NSV2a/N+SH8pdqnXsLj7c+tMAH6jGhfpUTZI4N1apn7V8pwA==</DigestValue>
      </Reference>
      <Reference URI="/xl/media/image7.emf?ContentType=image/x-emf">
        <DigestMethod Algorithm="http://www.w3.org/2001/04/xmlenc#sha512"/>
        <DigestValue>2Ma4i8TKaCRn3p1ieevMXVKrgHAWjw8rbPLl68P2cxn7HoloAZRejMOw/epZCaqaN3h6cVuDznZMR8co95ZAoA==</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AboBE0B2bRKcRU7h/3MbJ/YwwVbvQaO9BKUwNwJxXinkvQ3nHHYIjnfbOaoVAGm9zvuFo10Gvto8w3c5wIkDvg==</DigestValue>
      </Reference>
      <Reference URI="/xl/styles.xml?ContentType=application/vnd.openxmlformats-officedocument.spreadsheetml.styles+xml">
        <DigestMethod Algorithm="http://www.w3.org/2001/04/xmlenc#sha512"/>
        <DigestValue>DThDR84BFcmiz8Ip6h6ZExoTktS17/stBuqEeYndWMXMFPrLfp2Le+LmXKS2HcPUDRztbNCmn18mPyG0yl4pXg==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b3zVrItYYGQ/i9S8Ok5/p3uTNw7debKY7qfJMM8MqFuWuE191d/JAlgSH1m1L609VLSQnyE5p1iWBrlbCXNdBQ==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PsFCA0tS2wqV/ZrLSB96e1Snn34oYbGOz0we6UwMFAFhTTXBY6+L+D4X3y9cG7AWDEYY4/76qJG+82xdI/MTJw==</DigestValue>
      </Reference>
      <Reference URI="/xl/worksheets/sheet2.xml?ContentType=application/vnd.openxmlformats-officedocument.spreadsheetml.worksheet+xml">
        <DigestMethod Algorithm="http://www.w3.org/2001/04/xmlenc#sha512"/>
        <DigestValue>YBWd68uTGZkhyKWgxWmbjAQfeMwOsjfLYUhc2tBVIGu0C1cp/wMbxIQwukO+grNIFXYPjnxE1A52Jg9KkwXzAA==</DigestValue>
      </Reference>
      <Reference URI="/xl/worksheets/sheet3.xml?ContentType=application/vnd.openxmlformats-officedocument.spreadsheetml.worksheet+xml">
        <DigestMethod Algorithm="http://www.w3.org/2001/04/xmlenc#sha512"/>
        <DigestValue>jp6FjJQfKHUW3a1eFY8NZPWLw4YBcAK9Q0iXG7OAjP9KWEsNMDqmXg9QyupHIsxQCDkZERQhivqWA06QSwYGOQ==</DigestValue>
      </Reference>
      <Reference URI="/xl/worksheets/sheet4.xml?ContentType=application/vnd.openxmlformats-officedocument.spreadsheetml.worksheet+xml">
        <DigestMethod Algorithm="http://www.w3.org/2001/04/xmlenc#sha512"/>
        <DigestValue>Zn/5kMRaT8s8JrXg5KoN58It7PRvvdc58shVwT4npf7o3Ge10FBsTavSO1NLizaEyBUiqFC593dDorqDtKcBUA==</DigestValue>
      </Reference>
      <Reference URI="/xl/worksheets/sheet5.xml?ContentType=application/vnd.openxmlformats-officedocument.spreadsheetml.worksheet+xml">
        <DigestMethod Algorithm="http://www.w3.org/2001/04/xmlenc#sha512"/>
        <DigestValue>6xygy5LS6fgVj09GLIpGsNigDg5lD72FzpPby3AR07mxoQtA65T61UudUX/uMAu+Nt6446H5PrNB7ZbEuYiHbg==</DigestValue>
      </Reference>
    </Manifest>
    <SignatureProperties>
      <SignatureProperty Id="idSignatureTime" Target="#idPackageSignature">
        <mdssi:SignatureTime xmlns:mdssi="http://schemas.openxmlformats.org/package/2006/digital-signature">
          <mdssi:Format>YYYY-MM-DDThh:mm:ssTZD</mdssi:Format>
          <mdssi:Value>2025-11-04T19:55:52Z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septiembre 2025</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2025-11-04T19:55:52Z</xd:SigningTime>
          <xd:SigningCertificate>
            <xd:Cert>
              <xd:CertDigest>
                <DigestMethod Algorithm="http://www.w3.org/2001/04/xmlenc#sha512"/>
                <DigestValue>JX66bKlJSNsSZMrYCz2EJDgAjsO2iar0RsJnp/zbBPondNgaf+sPp9u27WkYlMuGzxrPrDU4+suIDMnDqVOnfw==</DigestValue>
              </xd:CertDigest>
              <xd:IssuerSerial>
                <X509IssuerName>SERIALNUMBER=RUC80080610-7, CN=CODE100 S.A., OU=Prestador Cualificado de Servicios de Confianza, O=ICPP, C=PY</X509IssuerName>
                <X509SerialNumber>120544378208995138878920679763106625400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septiembre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ko5EqtoIATk3hFLMb6ScQGjou1CuMosKRf+oOOGO/97LsJvM2y1W4lbKlVmALsbLzawWP/bLTM0E
zyZhcyBjdw==</DigestValue>
    </Reference>
    <Reference Type="http://www.w3.org/2000/09/xmldsig#Object" URI="#idOfficeObject">
      <DigestMethod Algorithm="http://www.w3.org/2001/04/xmlenc#sha512"/>
      <DigestValue>so6AXktrxa1qPqLTA8XFeslpi2pVBTL+1chWojC6Mfcb/HnCPvE9yi0k2fGAiIkJ4PcU2IEDeeQd
UZwtrTllLg==</DigestValue>
    </Reference>
    <Reference Type="http://uri.etsi.org/01903#SignedProperties" URI="#idSignedProperties">
      <Transforms>
        <Transform Algorithm="http://www.w3.org/TR/2001/REC-xml-c14n-20010315"/>
      </Transforms>
      <DigestMethod Algorithm="http://www.w3.org/2001/04/xmlenc#sha512"/>
      <DigestValue>fkEpRyUEdARkCekNr0xv4yLtjXzzIh00qFmVyvTZjLsqjceXqpw8Tk8kJUyXUkIlyn6Tcdc7i8WQ
uxUV1jGnNA==</DigestValue>
    </Reference>
  </SignedInfo>
  <SignatureValue>HPcgjkYetRUukflRnv64f5dWw+i7jPWGbjcmRns/Ta9X0AzTBrzcc9Cutm1EK1pzhYwO519K0wfe
zlwr1lTd2KGXxDAS0mXG3+zB/ikwx+BOQzBahNs8uxs2SllWFN/XV0ZJgVfSxZKH2OHYvZiOys+r
aus1GxOe6dDiFphNhK41r6DCJ98EKfDGKAC2dnAZ8IJCkDiwCmZctaoWPttulmJ31rY5qR9uMPTb
3wI5qa0jAek5263nBTBGXfTYSzTpauh6X3JHtIOqLJq0N8YCxU4kILoaZTvq5AocL5JfEx37ScUr
PiVM/l+hb+tUs+U1nY2zwxz52mXI4VeWQRhmzw==</SignatureValue>
  <KeyInfo>
    <X509Data>
      <X509Certificate>MIIHnTCCBYWgAwIBAgIRAN9N6O0iLU+qTzkUWSMi2qIwDQYJKoZIhvcNAQENBQAwgYUxCzAJBgNVBAYTAlBZMQ0wCwYDVQQKEwRJQ1BQMTgwNgYDVQQLEy9QcmVzdGFkb3IgQ3VhbGlmaWNhZG8gZGUgU2VydmljaW9zIGRlIENvbmZpYW56YTEVMBMGA1UEAxMMQ09ERTEwMCBTLkEuMRYwFAYDVQQFEw1SVUM4MDA4MDYxMC03MB4XDTI1MDUxOTIwMzAxNVoXDTI3MDUxOTIwMzAxNVowgbAxCzAJBgNVBAYTAlBZMTYwNAYDVQQKDC1DRVJUSUZJQ0FETyBDVUFMSUZJQ0FETyBERSBGSVJNQSBFTEVDVFLDk05JQ0ExCzAJBgNVBAsTAkYyMRAwDgYDVQQEEwdJTlNGUkFOMRYwFAYDVQQqEw1NQVJDRUxBIFNPRklBMR4wHAYDVQQDExVNQVJDRUxBIFNPRklBIElOU0ZSQU4xEjAQBgNVBAUTCUNJNDkwNDkzMTCCASIwDQYJKoZIhvcNAQEBBQADggEPADCCAQoCggEBAMIBg5TVu/mPgpICicBH8mj72HE3brCpiJP5e40dUvyCeilBrhkmrmZyntBaEJz+66g8+W3nF1Ek+mrNEh+Lk2/oSyhMALeqEBmlHMQfeFe1JijTpH2S30adiORSOEA6sBAWdFUIQCYEooH2PsUCY+s2m5Dim113H4maaZ0rL41W80lrIIjJEZnWCnlmkgYb5ghxE/WmB5ErvJegi/hLFpBBTfzMutAifoLJpBgmRC5SMtvW7vd09FANbUQoRBuG+0BP4088zXQJ5oXVYxm+kkXpM/GDXLz+++btQ0WI8A7RJe2xAZFJGmqZfsx/CePElrY47+P6TaG5YWyumlfAGVMCAwEAAaOCAtkwggLVMAwGA1UdEwEB/wQCMAAwHQYDVR0OBBYEFEY28NF2jhnYa1y1ZS0jzPrRWIBEMB8GA1UdIwQYMBaAFL41VGJoYOcm0zHBX5ex4vZkzgf1MA4GA1UdDwEB/wQEAwIF4DBQBgNVHREESTBHgRhTT0ZJQU1BUkNFTEEzNE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OTxzmmYIZbw2mP5+sYFdcqLDXxJYqcqM9PooBU+6CXf42tJNeEiWvFsNt99OtaOVHaMVivU7bUxF2Psyg2bqO8HuINYuA1t7/8sqbaiQsUyphjEFfI1RsCfhakQ7PwmGl1jlioUpRQAaNlghFPLRWVY+kwn3zFZazS8jb/W7Ep6lZOZThkTaFn5j+ZdwYpqVoFq4VWoWbY2H0Qa2lYMzdgu0Ko/pgTo1PqXw90ioTh/yy0qy4dYcTfAtK9fYw5KRa0oMkl4ii63wtNi2qu+q0fQlj+WMkf5RCWanmU9CSsCBPzq2fzBdX07sBcu+P9a1koWQ9evWdeaR1ML/PGnLwT4086XOiTP45kGrYd/97RNhSZAhH2MjWucNehEZxRrYbhQsRCp0iXzAPIQhLZHrA+QLxP47qwJ3B56nZcpi1Eci7oFvBpu0u24psgj17KWIlR7yNOmNIVplWgPO+sH1An9n5AzX9SbQmIJxMBhyHRlvnDNknnkI8mt4MOOHUdtgGD76msET5qiJk7qo3eN0+T919s4o46MKLQfE+AuRfu/Cj4/SumGb9zrGU6mmK9p0GY/Cnlk32JTfWma2WZN4YluqwmRfTHF7bsz3q5qMLWCDatO34DtcQ0uieTJMqfPdzKWQKiE/nt82ruKPWWuCpRgLWMysGTm1gEko2FWdtG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jAdbAuFQlUXGYsWTYcm/R44rTxL6yOeUr4NIFvkTA8d0XhcwEK5RTxKEw+M6lYDXJ/nksjLUJgoZtOYmXioeCQ==</DigestValue>
      </Reference>
      <Reference URI="/xl/calcChain.xml?ContentType=application/vnd.openxmlformats-officedocument.spreadsheetml.calcChain+xml">
        <DigestMethod Algorithm="http://www.w3.org/2001/04/xmlenc#sha512"/>
        <DigestValue>VF8TzFb12GW5G3Ux6GdOssT9HZ+udHsE+aWIDg1vApKNfJcWQElwvLziOEDZitro1/qxqPk5m15DW7nXyUXlIg==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512"/>
        <DigestValue>NNkH0Nq/nRMh1LGPAdCLJ13nGVfgmDoH1n2dtdER3+jxDA801xXP9oBI4FYcYe+hFqJocEnpHwDmSnAiQjxZJQ==</DigestValue>
      </Reference>
      <Reference URI="/xl/drawings/drawing1.xml?ContentType=application/vnd.openxmlformats-officedocument.drawing+xml">
        <DigestMethod Algorithm="http://www.w3.org/2001/04/xmlenc#sha512"/>
        <DigestValue>Ma0SzO7lOu1MJiLst3bLRrlzk7kPVxrtZf4goFFcJQvBD7deklatUDe4DkaY2jOtjaRpzL24EfijuHX0bHEmIg==</DigestValue>
      </Reference>
      <Reference URI="/xl/drawings/drawing2.xml?ContentType=application/vnd.openxmlformats-officedocument.drawing+xml">
        <DigestMethod Algorithm="http://www.w3.org/2001/04/xmlenc#sha512"/>
        <DigestValue>Uhj7hXzOPgPLIfCgbrLinAS7BKvI4Uj4jtpJIo9DN+E6PRjg5RXT/Sqewjdv+QFrJ7MJczeUd5/pxg3wFNdsWg==</DigestValue>
      </Reference>
      <Reference URI="/xl/drawings/drawing3.xml?ContentType=application/vnd.openxmlformats-officedocument.drawing+xml">
        <DigestMethod Algorithm="http://www.w3.org/2001/04/xmlenc#sha512"/>
        <DigestValue>pN+CWeylIlqTCs3ipiu9sfWoNRcTuKdrMKg7ReQTDU1QjmQiMparjnmc2OzvoOssJg1UZbWU8BxH5h958AxXeQ==</DigestValue>
      </Reference>
      <Reference URI="/xl/drawings/drawing4.xml?ContentType=application/vnd.openxmlformats-officedocument.drawing+xml">
        <DigestMethod Algorithm="http://www.w3.org/2001/04/xmlenc#sha512"/>
        <DigestValue>WP3tuIqdSUlZH8PnZs5PAbUwbtrY8ZyOwbpVc/Dhw89sRGx1UJpRW/oMx09R54fJFoHXByK1o3WReei17Bor1w==</DigestValue>
      </Reference>
      <Reference URI="/xl/drawings/drawing5.xml?ContentType=application/vnd.openxmlformats-officedocument.drawing+xml">
        <DigestMethod Algorithm="http://www.w3.org/2001/04/xmlenc#sha512"/>
        <DigestValue>/sOdueS9A0UrT29E04jluRcTwxihipt+inX7K6BkbeVTmPwqAF6jeFJck9DM3dTKVDNX22C+ggoYKlouCrQieQ==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ogQ5VDLFQLOGVXsaJHxtyGd4EAI+z097dT8wD1TZ0N75g0nmCXMzmt4k2OQs48hbPeoOKkcoWCrmeYKPBOOFBQ==</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KjTchBYS+5CgCt7S7qJe9OF3WanGoQNyj+EgtSEjv8ejx5Ny3jfc0A7cvlLDBCjmAdqR9SEF1UXJ4dZ0LBeONw==</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/yRX1FiyGlTprNRsH4GMjdQcu0WF9sEfI5Vtt8VCh4CvYQ4ZYH11PIkuiSzAq87OC5eAEyW1l/B9y6d8HzVnnw==</DigestValue>
      </Reference>
      <Reference URI="/xl/externalLinks/externalLink1.xml?ContentType=application/vnd.openxmlformats-officedocument.spreadsheetml.externalLink+xml">
        <DigestMethod Algorithm="http://www.w3.org/2001/04/xmlenc#sha512"/>
        <DigestValue>E9U+LZUy1UjYu1UZ79/VKVj3M331Olb0prQsr/PFFv8++PJLs3UDku3r956SKsqhEaOJb/dV24yMDTLf6q/2Jw==</DigestValue>
      </Reference>
      <Reference URI="/xl/externalLinks/externalLink2.xml?ContentType=application/vnd.openxmlformats-officedocument.spreadsheetml.externalLink+xml">
        <DigestMethod Algorithm="http://www.w3.org/2001/04/xmlenc#sha512"/>
        <DigestValue>Av3TRX2QDkT5Gkdn+GlJq72ncwr8o7KriN3hTmkBCVBvdWlTjnjO3MLsBNaA81ioaxbEp8Zug9HGD68Rw6HfhA==</DigestValue>
      </Reference>
      <Reference URI="/xl/externalLinks/externalLink3.xml?ContentType=application/vnd.openxmlformats-officedocument.spreadsheetml.externalLink+xml">
        <DigestMethod Algorithm="http://www.w3.org/2001/04/xmlenc#sha512"/>
        <DigestValue>OSmdP8MXmKy93HMdByu88t/fslLTE8aWu1KOp+oGwKHdIaBr6C7C1LqQRTdxR7RJpSovYmjO5MI284/TEglP4w==</DigestValue>
      </Reference>
      <Reference URI="/xl/media/image1.png?ContentType=image/png">
        <DigestMethod Algorithm="http://www.w3.org/2001/04/xmlenc#sha512"/>
        <DigestValue>YEyyQtvESFsfmQitc2ZtyqWjJ2J1k6vSv/bWlh7r4irl5bIj0MXqgr7dp6saSpGDBXrLVT2D6HGaqZU0ywSYNw==</DigestValue>
      </Reference>
      <Reference URI="/xl/media/image2.emf?ContentType=image/x-emf">
        <DigestMethod Algorithm="http://www.w3.org/2001/04/xmlenc#sha512"/>
        <DigestValue>GTqbQ7UEvgMOaxwdSTG0c8lPNoHNRIQO9Fx7IPP3ZRo5baAOW4kRbv5PC4Prh8/uSTl7zsP4/p2+h9x2X0sUEw==</DigestValue>
      </Reference>
      <Reference URI="/xl/media/image3.emf?ContentType=image/x-emf">
        <DigestMethod Algorithm="http://www.w3.org/2001/04/xmlenc#sha512"/>
        <DigestValue>de5yHp5OB8c54cl6hzTCPgFK1NbnL5Xbb8/jtgVHdlMLa62bqBgcsf4DcVBVx1Z3/pVxtuoaacMeRZaQ/32qIw==</DigestValue>
      </Reference>
      <Reference URI="/xl/media/image4.emf?ContentType=image/x-emf">
        <DigestMethod Algorithm="http://www.w3.org/2001/04/xmlenc#sha512"/>
        <DigestValue>QTpTR17ePU49TwDcIcX807vIbasaeRchYaG9oBvgPcrb4JV0ig8YKR5u1y3dQU90e91K9D52iBxxptuVj8qonA==</DigestValue>
      </Reference>
      <Reference URI="/xl/media/image5.emf?ContentType=image/x-emf">
        <DigestMethod Algorithm="http://www.w3.org/2001/04/xmlenc#sha512"/>
        <DigestValue>pA+JgFB6gueT7yT9bCNHrvicjkAwrc5ViBzsG/FGgDNgZovEkEzDJK70706XsIIpAcLzdC7Jobm95A3ZVxWUXQ==</DigestValue>
      </Reference>
      <Reference URI="/xl/media/image6.emf?ContentType=image/x-emf">
        <DigestMethod Algorithm="http://www.w3.org/2001/04/xmlenc#sha512"/>
        <DigestValue>SNPRbE42c+FxCivGZ5hEXTB0swG9mL6JSFgzQ/NSV2a/N+SH8pdqnXsLj7c+tMAH6jGhfpUTZI4N1apn7V8pwA==</DigestValue>
      </Reference>
      <Reference URI="/xl/media/image7.emf?ContentType=image/x-emf">
        <DigestMethod Algorithm="http://www.w3.org/2001/04/xmlenc#sha512"/>
        <DigestValue>2Ma4i8TKaCRn3p1ieevMXVKrgHAWjw8rbPLl68P2cxn7HoloAZRejMOw/epZCaqaN3h6cVuDznZMR8co95ZAoA==</DigestValue>
      </Reference>
      <Reference URI="/xl/printerSettings/printerSettings1.bin?ContentType=application/vnd.openxmlformats-officedocument.spreadsheetml.printerSettings">
        <DigestMethod Algorithm="http://www.w3.org/2001/04/xmlenc#sha512"/>
        <DigestValue>uTqY9vedQIMbnoMn6odco1W07ovjiTY6JhLzfh0+XrUI7GUBKd+tfGOBbgTKjTHAvSehdH7i+Nq/MgV28J1JIQ==</DigestValue>
      </Reference>
      <Reference URI="/xl/printerSettings/printerSettings2.bin?ContentType=application/vnd.openxmlformats-officedocument.spreadsheetml.printerSettings">
        <DigestMethod Algorithm="http://www.w3.org/2001/04/xmlenc#sha512"/>
        <DigestValue>/5RE/A4me+XcrRoOvCd9VxRGGA7TKfIZg0FLbd1HP5kia8tXW+19yFZaIXMeXTHwmX8e15m46U4T0fB1eqnzzg==</DigestValue>
      </Reference>
      <Reference URI="/xl/printerSettings/printerSettings3.bin?ContentType=application/vnd.openxmlformats-officedocument.spreadsheetml.printerSettings">
        <DigestMethod Algorithm="http://www.w3.org/2001/04/xmlenc#sha512"/>
        <DigestValue>MpQRxdzFBDYbL+U5NuKTOMVhYf/aotCJvbiCN/1W42X3loiLRTwMV9e4U1ojz36Pzop3+jfyGem8qvsX6kaM+A==</DigestValue>
      </Reference>
      <Reference URI="/xl/printerSettings/printerSettings4.bin?ContentType=application/vnd.openxmlformats-officedocument.spreadsheetml.printerSettings">
        <DigestMethod Algorithm="http://www.w3.org/2001/04/xmlenc#sha512"/>
        <DigestValue>b4YFD1oSjuhrYHUtvwEcRpxw88ATxz57pY15+1b8AZ9xzZc0TwkhoUEgGyWQryIk7zZX3geOBfHotGxTynkLOw==</DigestValue>
      </Reference>
      <Reference URI="/xl/printerSettings/printerSettings5.bin?ContentType=application/vnd.openxmlformats-officedocument.spreadsheetml.printerSettings">
        <DigestMethod Algorithm="http://www.w3.org/2001/04/xmlenc#sha512"/>
        <DigestValue>9GvYvvmJhRUw3xnjgpZBjA0s3t6fZFmaDQEBZNWkHB9uamb0bn43mHJ0ndjl72BFhxSfP6VypuVxN62YTbLxyQ==</DigestValue>
      </Reference>
      <Reference URI="/xl/sharedStrings.xml?ContentType=application/vnd.openxmlformats-officedocument.spreadsheetml.sharedStrings+xml">
        <DigestMethod Algorithm="http://www.w3.org/2001/04/xmlenc#sha512"/>
        <DigestValue>AboBE0B2bRKcRU7h/3MbJ/YwwVbvQaO9BKUwNwJxXinkvQ3nHHYIjnfbOaoVAGm9zvuFo10Gvto8w3c5wIkDvg==</DigestValue>
      </Reference>
      <Reference URI="/xl/styles.xml?ContentType=application/vnd.openxmlformats-officedocument.spreadsheetml.styles+xml">
        <DigestMethod Algorithm="http://www.w3.org/2001/04/xmlenc#sha512"/>
        <DigestValue>DThDR84BFcmiz8Ip6h6ZExoTktS17/stBuqEeYndWMXMFPrLfp2Le+LmXKS2HcPUDRztbNCmn18mPyG0yl4pXg==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b3zVrItYYGQ/i9S8Ok5/p3uTNw7debKY7qfJMM8MqFuWuE191d/JAlgSH1m1L609VLSQnyE5p1iWBrlbCXNdBQ==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sheet1.xml?ContentType=application/vnd.openxmlformats-officedocument.spreadsheetml.worksheet+xml">
        <DigestMethod Algorithm="http://www.w3.org/2001/04/xmlenc#sha512"/>
        <DigestValue>PsFCA0tS2wqV/ZrLSB96e1Snn34oYbGOz0we6UwMFAFhTTXBY6+L+D4X3y9cG7AWDEYY4/76qJG+82xdI/MTJw==</DigestValue>
      </Reference>
      <Reference URI="/xl/worksheets/sheet2.xml?ContentType=application/vnd.openxmlformats-officedocument.spreadsheetml.worksheet+xml">
        <DigestMethod Algorithm="http://www.w3.org/2001/04/xmlenc#sha512"/>
        <DigestValue>YBWd68uTGZkhyKWgxWmbjAQfeMwOsjfLYUhc2tBVIGu0C1cp/wMbxIQwukO+grNIFXYPjnxE1A52Jg9KkwXzAA==</DigestValue>
      </Reference>
      <Reference URI="/xl/worksheets/sheet3.xml?ContentType=application/vnd.openxmlformats-officedocument.spreadsheetml.worksheet+xml">
        <DigestMethod Algorithm="http://www.w3.org/2001/04/xmlenc#sha512"/>
        <DigestValue>jp6FjJQfKHUW3a1eFY8NZPWLw4YBcAK9Q0iXG7OAjP9KWEsNMDqmXg9QyupHIsxQCDkZERQhivqWA06QSwYGOQ==</DigestValue>
      </Reference>
      <Reference URI="/xl/worksheets/sheet4.xml?ContentType=application/vnd.openxmlformats-officedocument.spreadsheetml.worksheet+xml">
        <DigestMethod Algorithm="http://www.w3.org/2001/04/xmlenc#sha512"/>
        <DigestValue>Zn/5kMRaT8s8JrXg5KoN58It7PRvvdc58shVwT4npf7o3Ge10FBsTavSO1NLizaEyBUiqFC593dDorqDtKcBUA==</DigestValue>
      </Reference>
      <Reference URI="/xl/worksheets/sheet5.xml?ContentType=application/vnd.openxmlformats-officedocument.spreadsheetml.worksheet+xml">
        <DigestMethod Algorithm="http://www.w3.org/2001/04/xmlenc#sha512"/>
        <DigestValue>6xygy5LS6fgVj09GLIpGsNigDg5lD72FzpPby3AR07mxoQtA65T61UudUX/uMAu+Nt6446H5PrNB7ZbEuYiHbg==</DigestValue>
      </Reference>
    </Manifest>
    <SignatureProperties>
      <SignatureProperty Id="idSignatureTime" Target="#idPackageSignature">
        <mdssi:SignatureTime xmlns:mdssi="http://schemas.openxmlformats.org/package/2006/digital-signature">
          <mdssi:Format>YYYY-MM-DDThh:mm:ssTZD</mdssi:Format>
          <mdssi:Value>2025-11-05T13:04:46Z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INFORMACION TRIMESTRAL SIV SETIEMBRE 2025</SignatureComments>
          <WindowsVersion>10.0</WindowsVersion>
          <OfficeVersion>16.0.19328/27</OfficeVersion>
          <ApplicationVersion>16.0.19328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2025-11-05T13:04:46Z</xd:SigningTime>
          <xd:SigningCertificate>
            <xd:Cert>
              <xd:CertDigest>
                <DigestMethod Algorithm="http://www.w3.org/2001/04/xmlenc#sha512"/>
                <DigestValue>DvGiEaR08RUZhjtvyPOQmYvGZHOqdz8k7B/NmBuLtEMxfW/QdOG/r9Qp7CwBMV07NDYh2s0L86vGpPJJJBFJZA==</DigestValue>
              </xd:CertDigest>
              <xd:IssuerSerial>
                <X509IssuerName>SERIALNUMBER=RUC80080610-7, CN=CODE100 S.A., OU=Prestador Cualificado de Servicios de Confianza, O=ICPP, C=PY</X509IssuerName>
                <X509SerialNumber>296822374224823252657547834349924309666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INFORMACION TRIMESTRAL SIV SETIEMBRE 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BG</vt:lpstr>
      <vt:lpstr>ER</vt:lpstr>
      <vt:lpstr>EFE</vt:lpstr>
      <vt:lpstr>EVPN</vt:lpstr>
      <vt:lpstr>NEF</vt:lpstr>
      <vt:lpstr>ER!Área_de_impresión</vt:lpstr>
      <vt:lpstr>NEF!Área_de_impresión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Marcela Insfran</cp:lastModifiedBy>
  <cp:lastPrinted>2025-11-04T19:17:19Z</cp:lastPrinted>
  <dcterms:created xsi:type="dcterms:W3CDTF">2019-05-02T15:06:12Z</dcterms:created>
  <dcterms:modified xsi:type="dcterms:W3CDTF">2025-11-04T19:22:55Z</dcterms:modified>
</cp:coreProperties>
</file>